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zen\Documents\mlc\UIPPE CUAUTITLAN\PBRM 2026\1er trimestre\N00_131 Dirección de Desarrollo Económico\0304020103Fortalecimiento a la Competitividad meta\"/>
    </mc:Choice>
  </mc:AlternateContent>
  <xr:revisionPtr revIDLastSave="0" documentId="13_ncr:1_{66C56C52-99EC-414E-895A-52298EEB989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SE DE DATOS" sheetId="1" state="hidden" r:id="rId1"/>
    <sheet name="TABLERO GENERAL" sheetId="2" r:id="rId2"/>
    <sheet name="PbRM  08C 1° TRIMESTRE" sheetId="3" r:id="rId3"/>
    <sheet name="PbRM  08C 2° TRIMESTRE" sheetId="4" r:id="rId4"/>
    <sheet name="PbRM  08C 3° TRIMESTRE" sheetId="5" r:id="rId5"/>
    <sheet name="PbRM  08C 4° TRIMESTRE" sheetId="6" r:id="rId6"/>
    <sheet name="CATÁLOGOS" sheetId="7" state="hidden" r:id="rId7"/>
  </sheets>
  <definedNames>
    <definedName name="_xlnm.Print_Area" localSheetId="2">'PbRM  08C 1° TRIMESTRE'!$A$1:$S$120</definedName>
    <definedName name="_xlnm.Print_Area" localSheetId="3">'PbRM  08C 2° TRIMESTRE'!$A$1:$S$119</definedName>
    <definedName name="_xlnm.Print_Area" localSheetId="4">'PbRM  08C 3° TRIMESTRE'!$A$1:$S$119</definedName>
    <definedName name="_xlnm.Print_Area" localSheetId="5">'PbRM  08C 4° TRIMESTRE'!$A$1:$S$119</definedName>
    <definedName name="_xlnm.Print_Area" localSheetId="1">'TABLERO GENERAL'!$A$1:$X$28</definedName>
    <definedName name="AUX_A00">CATÁLOGOS!$M$2:$M$9</definedName>
    <definedName name="AUX_A02">CATÁLOGOS!$N$2</definedName>
    <definedName name="AUX_B00">CATÁLOGOS!$O$2</definedName>
    <definedName name="AUX_C01">CATÁLOGOS!$P$2</definedName>
    <definedName name="AUX_C02">CATÁLOGOS!$Q$2</definedName>
    <definedName name="AUX_C03">CATÁLOGOS!$R$2</definedName>
    <definedName name="AUX_C04">CATÁLOGOS!$S$2</definedName>
    <definedName name="AUX_C05">CATÁLOGOS!$T$2</definedName>
    <definedName name="AUX_C06">CATÁLOGOS!$U$2</definedName>
    <definedName name="AUX_C07">CATÁLOGOS!$V$2</definedName>
    <definedName name="AUX_C08">CATÁLOGOS!$W$2</definedName>
    <definedName name="AUX_C09">CATÁLOGOS!$X$2</definedName>
    <definedName name="AUX_D00">CATÁLOGOS!$Y$2:$Y$5</definedName>
    <definedName name="AUX_E00">CATÁLOGOS!$Z$2:$Z$4</definedName>
    <definedName name="AUX_F00">CATÁLOGOS!$AA$2</definedName>
    <definedName name="AUX_G00">CATÁLOGOS!$AB$2:$AB$5</definedName>
    <definedName name="AUX_H00">CATÁLOGOS!$AC$2:$AC$5</definedName>
    <definedName name="AUX_H01">CATÁLOGOS!$AD$2:$AD$4</definedName>
    <definedName name="AUX_I00">CATÁLOGOS!$AE$2</definedName>
    <definedName name="AUX_J00">CATÁLOGOS!$AF$2</definedName>
    <definedName name="AUX_K00">CATÁLOGOS!$AG$2:$AG$5</definedName>
    <definedName name="AUX_L00">CATÁLOGOS!$AH$2:$AH$5</definedName>
    <definedName name="AUX_M00">CATÁLOGOS!$AI$2</definedName>
    <definedName name="AUX_N00">CATÁLOGOS!$AJ$2:$AJ$5</definedName>
    <definedName name="AUX_O00">CATÁLOGOS!$AK$2</definedName>
    <definedName name="AUX_Q00">CATÁLOGOS!$AL$2:$AL$3</definedName>
    <definedName name="AUX_R00">CATÁLOGOS!$AM$2:$AM$4</definedName>
    <definedName name="AUX_T00">CATÁLOGOS!$AN$2:$AN$3</definedName>
    <definedName name="AUX_V00">CATÁLOGOS!$AO$2:$AO$3</definedName>
    <definedName name="AUX_X00">CATÁLOGOS!$AP$2</definedName>
    <definedName name="LISTA_DG">CATÁLOGOS!$J$2:$J$31</definedName>
    <definedName name="PRJ_A00_100">CATÁLOGOS!$AS$2</definedName>
    <definedName name="PRJ_A00_101">CATÁLOGOS!$AT$2</definedName>
    <definedName name="PRJ_A00_103">CATÁLOGOS!$AU$2</definedName>
    <definedName name="PRJ_A00_104">CATÁLOGOS!$AV$2</definedName>
    <definedName name="PRJ_A00_137">CATÁLOGOS!$AW$2:$AW$3</definedName>
    <definedName name="PRJ_A00_159">CATÁLOGOS!$AX$2</definedName>
    <definedName name="PRJ_A00_163">CATÁLOGOS!$AY$2</definedName>
    <definedName name="PRJ_A00_164">CATÁLOGOS!$AZ$2:$AZ$4</definedName>
    <definedName name="PRJ_A02_102">CATÁLOGOS!$BA$2</definedName>
    <definedName name="PRJ_B00_136">CATÁLOGOS!$BB$2:$BB$3</definedName>
    <definedName name="PRJ_C01_110">CATÁLOGOS!$BC$2</definedName>
    <definedName name="PRJ_C02_110">CATÁLOGOS!$BD$2</definedName>
    <definedName name="PRJ_C03_110">CATÁLOGOS!$BE$2</definedName>
    <definedName name="PRJ_C04_110">CATÁLOGOS!$BF$2</definedName>
    <definedName name="PRJ_C05_110">CATÁLOGOS!$BG$2</definedName>
    <definedName name="PRJ_C06_110">CATÁLOGOS!$BH$2</definedName>
    <definedName name="PRJ_C07_110">CATÁLOGOS!$BI$2</definedName>
    <definedName name="PRJ_C08_110">CATÁLOGOS!$BJ$2</definedName>
    <definedName name="PRJ_C09_110">CATÁLOGOS!$BK$2</definedName>
    <definedName name="PRJ_D00_100">CATÁLOGOS!$BL$2</definedName>
    <definedName name="PRJ_D00_108">CATÁLOGOS!$BM$2</definedName>
    <definedName name="PRJ_D00_109">CATÁLOGOS!$BN$2</definedName>
    <definedName name="PRJ_D00_114">CATÁLOGOS!$BO$2</definedName>
    <definedName name="PRJ_E00_120">CATÁLOGOS!$BP$2:$BP$3</definedName>
    <definedName name="PRJ_E00_121">CATÁLOGOS!$BQ$2:$BQ$3</definedName>
    <definedName name="PRJ_E00_137">CATÁLOGOS!$BR$2</definedName>
    <definedName name="PRJ_F00_123">CATÁLOGOS!$BS$2</definedName>
    <definedName name="PRJ_G00_126">CATÁLOGOS!$BT$2</definedName>
    <definedName name="PRJ_G00_129">CATÁLOGOS!$BU$2</definedName>
    <definedName name="PRJ_G00_154">CATÁLOGOS!$BV$2</definedName>
    <definedName name="PRJ_G00_160">CATÁLOGOS!$BW$2:$BW$3</definedName>
    <definedName name="PRJ_H00_125">CATÁLOGOS!$BX$2</definedName>
    <definedName name="PRJ_H00_127">CATÁLOGOS!$BY$2</definedName>
    <definedName name="PRJ_H00_128">CATÁLOGOS!$BZ$2</definedName>
    <definedName name="PRJ_H00_145">CATÁLOGOS!$CA$2</definedName>
    <definedName name="PRJ_H01_115">CATÁLOGOS!$CB$2</definedName>
    <definedName name="PRJ_H01_156">CATÁLOGOS!$CC$2:$CC$4</definedName>
    <definedName name="PRJ_H01_157">CATÁLOGOS!$CD$2</definedName>
    <definedName name="PRJ_I00_142">CATÁLOGOS!$CE$2</definedName>
    <definedName name="PRJ_J00_144">CATÁLOGOS!$CF$2</definedName>
    <definedName name="PRJ_K00_122">CATÁLOGOS!$CG$2</definedName>
    <definedName name="PRJ_K00_134">CATÁLOGOS!$CH$2</definedName>
    <definedName name="PRJ_K00_135">CATÁLOGOS!$CI$2</definedName>
    <definedName name="PRJ_K00_138">CATÁLOGOS!$CJ$2</definedName>
    <definedName name="PRJ_L00_115">CATÁLOGOS!$CK$2</definedName>
    <definedName name="PRJ_L00_116">CATÁLOGOS!$CL$2:$CL$4</definedName>
    <definedName name="PRJ_L00_118">CATÁLOGOS!$CM$2</definedName>
    <definedName name="PRJ_L00_137">CATÁLOGOS!$CN$2</definedName>
    <definedName name="PRJ_M00_155">CATÁLOGOS!$CO$2</definedName>
    <definedName name="PRJ_N00_130">CATÁLOGOS!$CP$2</definedName>
    <definedName name="PRJ_N00_131">CATÁLOGOS!$CQ$2</definedName>
    <definedName name="PRJ_N00_132">CATÁLOGOS!$CR$2</definedName>
    <definedName name="PRJ_N00_140">CATÁLOGOS!$CS$2</definedName>
    <definedName name="PRJ_O00_141">CATÁLOGOS!$CT$2</definedName>
    <definedName name="PRJ_Q00_104">CATÁLOGOS!$CU$2:$CU$3</definedName>
    <definedName name="PRJ_Q00_158">CATÁLOGOS!$CV$2</definedName>
    <definedName name="PRJ_R00_133">CATÁLOGOS!$CW$2</definedName>
    <definedName name="PRJ_R00_149">CATÁLOGOS!$CX$2:$CX$3</definedName>
    <definedName name="PRJ_R00_150">CATÁLOGOS!$CY$2</definedName>
    <definedName name="PRJ_T00_105">CATÁLOGOS!$CZ$2:$CZ$3</definedName>
    <definedName name="PRJ_T00_106">CATÁLOGOS!$DA$2</definedName>
    <definedName name="PRJ_V00_143">CATÁLOGOS!$DB$2</definedName>
    <definedName name="PRJ_V00_152">CATÁLOGOS!$DC$2:$DC$3</definedName>
    <definedName name="PRJ_X00_124">CATÁLOGOS!$DD$2:$DD$10</definedName>
    <definedName name="VACIO">CATÁLOGOS!$DO$1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6" l="1"/>
  <c r="I110" i="6"/>
  <c r="I109" i="6"/>
  <c r="I108" i="6"/>
  <c r="I107" i="6"/>
  <c r="I106" i="6"/>
  <c r="I105" i="6"/>
  <c r="I104" i="6"/>
  <c r="I103" i="6"/>
  <c r="I102" i="6"/>
  <c r="I101" i="6"/>
  <c r="I94" i="6"/>
  <c r="I93" i="6"/>
  <c r="I92" i="6"/>
  <c r="I71" i="6"/>
  <c r="I70" i="6"/>
  <c r="I69" i="6"/>
  <c r="I68" i="6"/>
  <c r="I67" i="6"/>
  <c r="I66" i="6"/>
  <c r="I65" i="6"/>
  <c r="I64" i="6"/>
  <c r="I63" i="6"/>
  <c r="I62" i="6"/>
  <c r="I61" i="6"/>
  <c r="I54" i="6"/>
  <c r="I53" i="6"/>
  <c r="I52" i="6"/>
  <c r="I30" i="6"/>
  <c r="I29" i="6"/>
  <c r="I28" i="6"/>
  <c r="I27" i="6"/>
  <c r="I26" i="6"/>
  <c r="I25" i="6"/>
  <c r="I24" i="6"/>
  <c r="I23" i="6"/>
  <c r="I22" i="6"/>
  <c r="I21" i="6"/>
  <c r="I20" i="6"/>
  <c r="I13" i="6"/>
  <c r="I12" i="6"/>
  <c r="I11" i="6"/>
  <c r="I111" i="5"/>
  <c r="I110" i="5"/>
  <c r="I109" i="5"/>
  <c r="I108" i="5"/>
  <c r="I107" i="5"/>
  <c r="I106" i="5"/>
  <c r="I105" i="5"/>
  <c r="I104" i="5"/>
  <c r="I103" i="5"/>
  <c r="I102" i="5"/>
  <c r="I101" i="5"/>
  <c r="I94" i="5"/>
  <c r="I93" i="5"/>
  <c r="I92" i="5"/>
  <c r="I71" i="5"/>
  <c r="I70" i="5"/>
  <c r="I69" i="5"/>
  <c r="I68" i="5"/>
  <c r="I67" i="5"/>
  <c r="I66" i="5"/>
  <c r="I65" i="5"/>
  <c r="I64" i="5"/>
  <c r="I63" i="5"/>
  <c r="I62" i="5"/>
  <c r="I61" i="5"/>
  <c r="I54" i="5"/>
  <c r="I53" i="5"/>
  <c r="I52" i="5"/>
  <c r="I30" i="5"/>
  <c r="I29" i="5"/>
  <c r="I28" i="5"/>
  <c r="I27" i="5"/>
  <c r="I26" i="5"/>
  <c r="I25" i="5"/>
  <c r="I24" i="5"/>
  <c r="I23" i="5"/>
  <c r="I22" i="5"/>
  <c r="I21" i="5"/>
  <c r="I20" i="5"/>
  <c r="I13" i="5"/>
  <c r="I12" i="5"/>
  <c r="I11" i="5"/>
  <c r="I111" i="4"/>
  <c r="I110" i="4"/>
  <c r="I109" i="4"/>
  <c r="I108" i="4"/>
  <c r="I107" i="4"/>
  <c r="I106" i="4"/>
  <c r="I105" i="4"/>
  <c r="I104" i="4"/>
  <c r="I103" i="4"/>
  <c r="I102" i="4"/>
  <c r="I101" i="4"/>
  <c r="I94" i="4"/>
  <c r="I93" i="4"/>
  <c r="I92" i="4"/>
  <c r="I71" i="4"/>
  <c r="I70" i="4"/>
  <c r="I69" i="4"/>
  <c r="I68" i="4"/>
  <c r="I67" i="4"/>
  <c r="I66" i="4"/>
  <c r="I65" i="4"/>
  <c r="I64" i="4"/>
  <c r="I63" i="4"/>
  <c r="I62" i="4"/>
  <c r="I61" i="4"/>
  <c r="I54" i="4"/>
  <c r="I53" i="4"/>
  <c r="I52" i="4"/>
  <c r="I30" i="4"/>
  <c r="I29" i="4"/>
  <c r="I28" i="4"/>
  <c r="I27" i="4"/>
  <c r="I26" i="4"/>
  <c r="I25" i="4"/>
  <c r="I24" i="4"/>
  <c r="I23" i="4"/>
  <c r="I22" i="4"/>
  <c r="I21" i="4"/>
  <c r="I20" i="4"/>
  <c r="I13" i="4"/>
  <c r="I12" i="4"/>
  <c r="I11" i="4"/>
  <c r="I111" i="3"/>
  <c r="I110" i="3"/>
  <c r="I109" i="3"/>
  <c r="I108" i="3"/>
  <c r="I107" i="3"/>
  <c r="I106" i="3"/>
  <c r="I105" i="3"/>
  <c r="I104" i="3"/>
  <c r="I103" i="3"/>
  <c r="I102" i="3"/>
  <c r="I101" i="3"/>
  <c r="I94" i="3"/>
  <c r="I93" i="3"/>
  <c r="I92" i="3"/>
  <c r="I71" i="3"/>
  <c r="I70" i="3"/>
  <c r="I69" i="3"/>
  <c r="I68" i="3"/>
  <c r="I67" i="3"/>
  <c r="I66" i="3"/>
  <c r="I65" i="3"/>
  <c r="I64" i="3"/>
  <c r="I63" i="3"/>
  <c r="I62" i="3"/>
  <c r="I61" i="3"/>
  <c r="I54" i="3"/>
  <c r="I53" i="3"/>
  <c r="I52" i="3"/>
  <c r="G36" i="3"/>
  <c r="G36" i="5" s="1"/>
  <c r="G77" i="5" s="1"/>
  <c r="G117" i="5" s="1"/>
  <c r="B36" i="3"/>
  <c r="B36" i="5" s="1"/>
  <c r="B77" i="5" s="1"/>
  <c r="B117" i="5" s="1"/>
  <c r="G35" i="3"/>
  <c r="G35" i="5" s="1"/>
  <c r="G76" i="5" s="1"/>
  <c r="G116" i="5" s="1"/>
  <c r="B35" i="3"/>
  <c r="B35" i="5" s="1"/>
  <c r="B76" i="5" s="1"/>
  <c r="B116" i="5" s="1"/>
  <c r="I30" i="3"/>
  <c r="I29" i="3"/>
  <c r="I28" i="3"/>
  <c r="I27" i="3"/>
  <c r="I26" i="3"/>
  <c r="I25" i="3"/>
  <c r="I24" i="3"/>
  <c r="I23" i="3"/>
  <c r="I22" i="3"/>
  <c r="I21" i="3"/>
  <c r="I20" i="3"/>
  <c r="I13" i="3"/>
  <c r="I12" i="3"/>
  <c r="I11" i="3"/>
  <c r="U42" i="2"/>
  <c r="Q42" i="2"/>
  <c r="M42" i="2"/>
  <c r="I42" i="2"/>
  <c r="U41" i="2"/>
  <c r="Q41" i="2"/>
  <c r="M41" i="2"/>
  <c r="I41" i="2"/>
  <c r="U40" i="2"/>
  <c r="Q40" i="2"/>
  <c r="M40" i="2"/>
  <c r="I40" i="2"/>
  <c r="U39" i="2"/>
  <c r="Q39" i="2"/>
  <c r="M39" i="2"/>
  <c r="I39" i="2"/>
  <c r="U38" i="2"/>
  <c r="Q38" i="2"/>
  <c r="M38" i="2"/>
  <c r="I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U33" i="2"/>
  <c r="Q33" i="2"/>
  <c r="M33" i="2"/>
  <c r="I33" i="2"/>
  <c r="U32" i="2"/>
  <c r="Q32" i="2"/>
  <c r="M32" i="2"/>
  <c r="I32" i="2"/>
  <c r="U31" i="2"/>
  <c r="Q31" i="2"/>
  <c r="M31" i="2"/>
  <c r="I31" i="2"/>
  <c r="U30" i="2"/>
  <c r="Q30" i="2"/>
  <c r="M30" i="2"/>
  <c r="I30" i="2"/>
  <c r="U29" i="2"/>
  <c r="Q29" i="2"/>
  <c r="M29" i="2"/>
  <c r="I29" i="2"/>
  <c r="U28" i="2"/>
  <c r="Q28" i="2"/>
  <c r="M28" i="2"/>
  <c r="I28" i="2"/>
  <c r="U27" i="2"/>
  <c r="Q27" i="2"/>
  <c r="M27" i="2"/>
  <c r="U26" i="2"/>
  <c r="Q26" i="2"/>
  <c r="M26" i="2"/>
  <c r="U25" i="2"/>
  <c r="Q25" i="2"/>
  <c r="M25" i="2"/>
  <c r="U24" i="2"/>
  <c r="Q24" i="2"/>
  <c r="M24" i="2"/>
  <c r="U23" i="2"/>
  <c r="Q23" i="2"/>
  <c r="M23" i="2"/>
  <c r="U22" i="2"/>
  <c r="Q22" i="2"/>
  <c r="M22" i="2"/>
  <c r="U21" i="2"/>
  <c r="Q21" i="2"/>
  <c r="M21" i="2"/>
  <c r="E6" i="2"/>
  <c r="D6" i="2"/>
  <c r="E5" i="2"/>
  <c r="E4" i="2"/>
  <c r="E3" i="2"/>
  <c r="S771" i="1"/>
  <c r="N771" i="1"/>
  <c r="S770" i="1"/>
  <c r="N770" i="1"/>
  <c r="S769" i="1"/>
  <c r="N769" i="1"/>
  <c r="S768" i="1"/>
  <c r="N768" i="1"/>
  <c r="S767" i="1"/>
  <c r="N767" i="1"/>
  <c r="S766" i="1"/>
  <c r="N766" i="1"/>
  <c r="S765" i="1"/>
  <c r="N765" i="1"/>
  <c r="S764" i="1"/>
  <c r="N764" i="1"/>
  <c r="S763" i="1"/>
  <c r="N763" i="1"/>
  <c r="S762" i="1"/>
  <c r="N762" i="1"/>
  <c r="S761" i="1"/>
  <c r="N761" i="1"/>
  <c r="S760" i="1"/>
  <c r="N760" i="1"/>
  <c r="S759" i="1"/>
  <c r="N759" i="1"/>
  <c r="S758" i="1"/>
  <c r="N758" i="1"/>
  <c r="S757" i="1"/>
  <c r="N757" i="1"/>
  <c r="S756" i="1"/>
  <c r="N756" i="1"/>
  <c r="S755" i="1"/>
  <c r="N755" i="1"/>
  <c r="S754" i="1"/>
  <c r="N754" i="1"/>
  <c r="S753" i="1"/>
  <c r="N753" i="1"/>
  <c r="S752" i="1"/>
  <c r="N752" i="1"/>
  <c r="S751" i="1"/>
  <c r="N751" i="1"/>
  <c r="S750" i="1"/>
  <c r="N750" i="1"/>
  <c r="S749" i="1"/>
  <c r="N749" i="1"/>
  <c r="S748" i="1"/>
  <c r="N748" i="1"/>
  <c r="S747" i="1"/>
  <c r="N747" i="1"/>
  <c r="S746" i="1"/>
  <c r="N746" i="1"/>
  <c r="S745" i="1"/>
  <c r="N745" i="1"/>
  <c r="S744" i="1"/>
  <c r="N744" i="1"/>
  <c r="S743" i="1"/>
  <c r="N743" i="1"/>
  <c r="S742" i="1"/>
  <c r="N742" i="1"/>
  <c r="S741" i="1"/>
  <c r="N741" i="1"/>
  <c r="S740" i="1"/>
  <c r="N740" i="1"/>
  <c r="S739" i="1"/>
  <c r="N739" i="1"/>
  <c r="S738" i="1"/>
  <c r="N738" i="1"/>
  <c r="S737" i="1"/>
  <c r="N737" i="1"/>
  <c r="S736" i="1"/>
  <c r="N736" i="1"/>
  <c r="S735" i="1"/>
  <c r="N735" i="1"/>
  <c r="S734" i="1"/>
  <c r="N734" i="1"/>
  <c r="S733" i="1"/>
  <c r="N733" i="1"/>
  <c r="S732" i="1"/>
  <c r="N732" i="1"/>
  <c r="S731" i="1"/>
  <c r="N731" i="1"/>
  <c r="S730" i="1"/>
  <c r="N730" i="1"/>
  <c r="S729" i="1"/>
  <c r="N729" i="1"/>
  <c r="S728" i="1"/>
  <c r="N728" i="1"/>
  <c r="S727" i="1"/>
  <c r="N727" i="1"/>
  <c r="S726" i="1"/>
  <c r="N726" i="1"/>
  <c r="S725" i="1"/>
  <c r="N725" i="1"/>
  <c r="S724" i="1"/>
  <c r="N724" i="1"/>
  <c r="S723" i="1"/>
  <c r="N723" i="1"/>
  <c r="S722" i="1"/>
  <c r="N722" i="1"/>
  <c r="S721" i="1"/>
  <c r="N721" i="1"/>
  <c r="S720" i="1"/>
  <c r="N720" i="1"/>
  <c r="S719" i="1"/>
  <c r="N719" i="1"/>
  <c r="S718" i="1"/>
  <c r="N718" i="1"/>
  <c r="S717" i="1"/>
  <c r="N717" i="1"/>
  <c r="S716" i="1"/>
  <c r="N716" i="1"/>
  <c r="S715" i="1"/>
  <c r="N715" i="1"/>
  <c r="S714" i="1"/>
  <c r="N714" i="1"/>
  <c r="S713" i="1"/>
  <c r="N713" i="1"/>
  <c r="S712" i="1"/>
  <c r="N712" i="1"/>
  <c r="S711" i="1"/>
  <c r="N711" i="1"/>
  <c r="S710" i="1"/>
  <c r="N710" i="1"/>
  <c r="S709" i="1"/>
  <c r="N709" i="1"/>
  <c r="S708" i="1"/>
  <c r="N708" i="1"/>
  <c r="S707" i="1"/>
  <c r="N707" i="1"/>
  <c r="S706" i="1"/>
  <c r="N706" i="1"/>
  <c r="S705" i="1"/>
  <c r="N705" i="1"/>
  <c r="S704" i="1"/>
  <c r="N704" i="1"/>
  <c r="S703" i="1"/>
  <c r="N703" i="1"/>
  <c r="S702" i="1"/>
  <c r="N702" i="1"/>
  <c r="S701" i="1"/>
  <c r="N701" i="1"/>
  <c r="S700" i="1"/>
  <c r="N700" i="1"/>
  <c r="S699" i="1"/>
  <c r="N699" i="1"/>
  <c r="S698" i="1"/>
  <c r="N698" i="1"/>
  <c r="S697" i="1"/>
  <c r="N697" i="1"/>
  <c r="S696" i="1"/>
  <c r="N696" i="1"/>
  <c r="S695" i="1"/>
  <c r="N695" i="1"/>
  <c r="S694" i="1"/>
  <c r="N694" i="1"/>
  <c r="S693" i="1"/>
  <c r="N693" i="1"/>
  <c r="S692" i="1"/>
  <c r="N692" i="1"/>
  <c r="S691" i="1"/>
  <c r="N691" i="1"/>
  <c r="S690" i="1"/>
  <c r="N690" i="1"/>
  <c r="S689" i="1"/>
  <c r="N689" i="1"/>
  <c r="S688" i="1"/>
  <c r="N688" i="1"/>
  <c r="S687" i="1"/>
  <c r="N687" i="1"/>
  <c r="S686" i="1"/>
  <c r="N686" i="1"/>
  <c r="S685" i="1"/>
  <c r="N685" i="1"/>
  <c r="S684" i="1"/>
  <c r="N684" i="1"/>
  <c r="S683" i="1"/>
  <c r="N683" i="1"/>
  <c r="S682" i="1"/>
  <c r="N682" i="1"/>
  <c r="S681" i="1"/>
  <c r="N681" i="1"/>
  <c r="S680" i="1"/>
  <c r="N680" i="1"/>
  <c r="S679" i="1"/>
  <c r="N679" i="1"/>
  <c r="S678" i="1"/>
  <c r="N678" i="1"/>
  <c r="S677" i="1"/>
  <c r="N677" i="1"/>
  <c r="S676" i="1"/>
  <c r="N676" i="1"/>
  <c r="S675" i="1"/>
  <c r="N675" i="1"/>
  <c r="S674" i="1"/>
  <c r="N674" i="1"/>
  <c r="S673" i="1"/>
  <c r="N673" i="1"/>
  <c r="S672" i="1"/>
  <c r="N672" i="1"/>
  <c r="S671" i="1"/>
  <c r="N671" i="1"/>
  <c r="S670" i="1"/>
  <c r="N670" i="1"/>
  <c r="S669" i="1"/>
  <c r="N669" i="1"/>
  <c r="S668" i="1"/>
  <c r="N668" i="1"/>
  <c r="S667" i="1"/>
  <c r="N667" i="1"/>
  <c r="S666" i="1"/>
  <c r="N666" i="1"/>
  <c r="S665" i="1"/>
  <c r="N665" i="1"/>
  <c r="S664" i="1"/>
  <c r="N664" i="1"/>
  <c r="S663" i="1"/>
  <c r="N663" i="1"/>
  <c r="S662" i="1"/>
  <c r="N662" i="1"/>
  <c r="S661" i="1"/>
  <c r="N661" i="1"/>
  <c r="S660" i="1"/>
  <c r="N660" i="1"/>
  <c r="S659" i="1"/>
  <c r="N659" i="1"/>
  <c r="S658" i="1"/>
  <c r="N658" i="1"/>
  <c r="S657" i="1"/>
  <c r="N657" i="1"/>
  <c r="S656" i="1"/>
  <c r="N656" i="1"/>
  <c r="S655" i="1"/>
  <c r="N655" i="1"/>
  <c r="S654" i="1"/>
  <c r="N654" i="1"/>
  <c r="S653" i="1"/>
  <c r="N653" i="1"/>
  <c r="S652" i="1"/>
  <c r="N652" i="1"/>
  <c r="S651" i="1"/>
  <c r="N651" i="1"/>
  <c r="S650" i="1"/>
  <c r="N650" i="1"/>
  <c r="S649" i="1"/>
  <c r="N649" i="1"/>
  <c r="S648" i="1"/>
  <c r="N648" i="1"/>
  <c r="S647" i="1"/>
  <c r="N647" i="1"/>
  <c r="S646" i="1"/>
  <c r="N646" i="1"/>
  <c r="S645" i="1"/>
  <c r="N645" i="1"/>
  <c r="S644" i="1"/>
  <c r="N644" i="1"/>
  <c r="S643" i="1"/>
  <c r="N643" i="1"/>
  <c r="S642" i="1"/>
  <c r="N642" i="1"/>
  <c r="S641" i="1"/>
  <c r="N641" i="1"/>
  <c r="S640" i="1"/>
  <c r="N640" i="1"/>
  <c r="S639" i="1"/>
  <c r="N639" i="1"/>
  <c r="S638" i="1"/>
  <c r="N638" i="1"/>
  <c r="S637" i="1"/>
  <c r="N637" i="1"/>
  <c r="S636" i="1"/>
  <c r="N636" i="1"/>
  <c r="S635" i="1"/>
  <c r="N635" i="1"/>
  <c r="S634" i="1"/>
  <c r="N634" i="1"/>
  <c r="S633" i="1"/>
  <c r="N633" i="1"/>
  <c r="S632" i="1"/>
  <c r="N632" i="1"/>
  <c r="S631" i="1"/>
  <c r="N631" i="1"/>
  <c r="S630" i="1"/>
  <c r="N630" i="1"/>
  <c r="S629" i="1"/>
  <c r="N629" i="1"/>
  <c r="S628" i="1"/>
  <c r="N628" i="1"/>
  <c r="S627" i="1"/>
  <c r="N627" i="1"/>
  <c r="S626" i="1"/>
  <c r="N626" i="1"/>
  <c r="S625" i="1"/>
  <c r="N625" i="1"/>
  <c r="S624" i="1"/>
  <c r="N624" i="1"/>
  <c r="S623" i="1"/>
  <c r="N623" i="1"/>
  <c r="S622" i="1"/>
  <c r="N622" i="1"/>
  <c r="S621" i="1"/>
  <c r="N621" i="1"/>
  <c r="S620" i="1"/>
  <c r="N620" i="1"/>
  <c r="S619" i="1"/>
  <c r="N619" i="1"/>
  <c r="S618" i="1"/>
  <c r="N618" i="1"/>
  <c r="S617" i="1"/>
  <c r="N617" i="1"/>
  <c r="S616" i="1"/>
  <c r="N616" i="1"/>
  <c r="S615" i="1"/>
  <c r="N615" i="1"/>
  <c r="S614" i="1"/>
  <c r="N614" i="1"/>
  <c r="S613" i="1"/>
  <c r="N613" i="1"/>
  <c r="S612" i="1"/>
  <c r="N612" i="1"/>
  <c r="S611" i="1"/>
  <c r="N611" i="1"/>
  <c r="S610" i="1"/>
  <c r="N610" i="1"/>
  <c r="S609" i="1"/>
  <c r="N609" i="1"/>
  <c r="S608" i="1"/>
  <c r="N608" i="1"/>
  <c r="S607" i="1"/>
  <c r="N607" i="1"/>
  <c r="S606" i="1"/>
  <c r="N606" i="1"/>
  <c r="S605" i="1"/>
  <c r="N605" i="1"/>
  <c r="S604" i="1"/>
  <c r="N604" i="1"/>
  <c r="S603" i="1"/>
  <c r="N603" i="1"/>
  <c r="S602" i="1"/>
  <c r="N602" i="1"/>
  <c r="S601" i="1"/>
  <c r="N601" i="1"/>
  <c r="S600" i="1"/>
  <c r="N600" i="1"/>
  <c r="S599" i="1"/>
  <c r="N599" i="1"/>
  <c r="S598" i="1"/>
  <c r="N598" i="1"/>
  <c r="S597" i="1"/>
  <c r="N597" i="1"/>
  <c r="S596" i="1"/>
  <c r="N596" i="1"/>
  <c r="S595" i="1"/>
  <c r="N595" i="1"/>
  <c r="S594" i="1"/>
  <c r="N594" i="1"/>
  <c r="S593" i="1"/>
  <c r="N593" i="1"/>
  <c r="S592" i="1"/>
  <c r="N592" i="1"/>
  <c r="S591" i="1"/>
  <c r="N591" i="1"/>
  <c r="S590" i="1"/>
  <c r="N590" i="1"/>
  <c r="S589" i="1"/>
  <c r="N589" i="1"/>
  <c r="S588" i="1"/>
  <c r="N588" i="1"/>
  <c r="S587" i="1"/>
  <c r="N587" i="1"/>
  <c r="S586" i="1"/>
  <c r="N586" i="1"/>
  <c r="S585" i="1"/>
  <c r="N585" i="1"/>
  <c r="S584" i="1"/>
  <c r="N584" i="1"/>
  <c r="S583" i="1"/>
  <c r="N583" i="1"/>
  <c r="S582" i="1"/>
  <c r="N582" i="1"/>
  <c r="S581" i="1"/>
  <c r="N581" i="1"/>
  <c r="S580" i="1"/>
  <c r="N580" i="1"/>
  <c r="S579" i="1"/>
  <c r="N579" i="1"/>
  <c r="S578" i="1"/>
  <c r="N578" i="1"/>
  <c r="S577" i="1"/>
  <c r="N577" i="1"/>
  <c r="S576" i="1"/>
  <c r="N576" i="1"/>
  <c r="S575" i="1"/>
  <c r="N575" i="1"/>
  <c r="S574" i="1"/>
  <c r="N574" i="1"/>
  <c r="S573" i="1"/>
  <c r="N573" i="1"/>
  <c r="S572" i="1"/>
  <c r="N572" i="1"/>
  <c r="S571" i="1"/>
  <c r="N571" i="1"/>
  <c r="S570" i="1"/>
  <c r="N570" i="1"/>
  <c r="S569" i="1"/>
  <c r="N569" i="1"/>
  <c r="S568" i="1"/>
  <c r="N568" i="1"/>
  <c r="S567" i="1"/>
  <c r="N567" i="1"/>
  <c r="S566" i="1"/>
  <c r="N566" i="1"/>
  <c r="S565" i="1"/>
  <c r="N565" i="1"/>
  <c r="S564" i="1"/>
  <c r="N564" i="1"/>
  <c r="S563" i="1"/>
  <c r="N563" i="1"/>
  <c r="S562" i="1"/>
  <c r="N562" i="1"/>
  <c r="S561" i="1"/>
  <c r="N561" i="1"/>
  <c r="S560" i="1"/>
  <c r="N560" i="1"/>
  <c r="S559" i="1"/>
  <c r="N559" i="1"/>
  <c r="S558" i="1"/>
  <c r="N558" i="1"/>
  <c r="S557" i="1"/>
  <c r="N557" i="1"/>
  <c r="S556" i="1"/>
  <c r="N556" i="1"/>
  <c r="S555" i="1"/>
  <c r="N555" i="1"/>
  <c r="S554" i="1"/>
  <c r="N554" i="1"/>
  <c r="S553" i="1"/>
  <c r="N553" i="1"/>
  <c r="S552" i="1"/>
  <c r="N552" i="1"/>
  <c r="S551" i="1"/>
  <c r="N551" i="1"/>
  <c r="S550" i="1"/>
  <c r="N550" i="1"/>
  <c r="S549" i="1"/>
  <c r="N549" i="1"/>
  <c r="S548" i="1"/>
  <c r="N548" i="1"/>
  <c r="S547" i="1"/>
  <c r="N547" i="1"/>
  <c r="S546" i="1"/>
  <c r="N546" i="1"/>
  <c r="S545" i="1"/>
  <c r="N545" i="1"/>
  <c r="S544" i="1"/>
  <c r="N544" i="1"/>
  <c r="S543" i="1"/>
  <c r="N543" i="1"/>
  <c r="S542" i="1"/>
  <c r="N542" i="1"/>
  <c r="S541" i="1"/>
  <c r="N541" i="1"/>
  <c r="S540" i="1"/>
  <c r="N540" i="1"/>
  <c r="S539" i="1"/>
  <c r="N539" i="1"/>
  <c r="S538" i="1"/>
  <c r="N538" i="1"/>
  <c r="S537" i="1"/>
  <c r="N537" i="1"/>
  <c r="S536" i="1"/>
  <c r="N536" i="1"/>
  <c r="S535" i="1"/>
  <c r="N535" i="1"/>
  <c r="S534" i="1"/>
  <c r="N534" i="1"/>
  <c r="S533" i="1"/>
  <c r="N533" i="1"/>
  <c r="S532" i="1"/>
  <c r="N532" i="1"/>
  <c r="S531" i="1"/>
  <c r="N531" i="1"/>
  <c r="S530" i="1"/>
  <c r="N530" i="1"/>
  <c r="S529" i="1"/>
  <c r="N529" i="1"/>
  <c r="S528" i="1"/>
  <c r="N528" i="1"/>
  <c r="S527" i="1"/>
  <c r="N527" i="1"/>
  <c r="S526" i="1"/>
  <c r="N526" i="1"/>
  <c r="S525" i="1"/>
  <c r="N525" i="1"/>
  <c r="S524" i="1"/>
  <c r="N524" i="1"/>
  <c r="S523" i="1"/>
  <c r="N523" i="1"/>
  <c r="S522" i="1"/>
  <c r="N522" i="1"/>
  <c r="S521" i="1"/>
  <c r="N521" i="1"/>
  <c r="S520" i="1"/>
  <c r="N520" i="1"/>
  <c r="S519" i="1"/>
  <c r="N519" i="1"/>
  <c r="S518" i="1"/>
  <c r="N518" i="1"/>
  <c r="S517" i="1"/>
  <c r="N517" i="1"/>
  <c r="S516" i="1"/>
  <c r="N516" i="1"/>
  <c r="S515" i="1"/>
  <c r="N515" i="1"/>
  <c r="S514" i="1"/>
  <c r="N514" i="1"/>
  <c r="S513" i="1"/>
  <c r="N513" i="1"/>
  <c r="S512" i="1"/>
  <c r="N512" i="1"/>
  <c r="S511" i="1"/>
  <c r="N511" i="1"/>
  <c r="S510" i="1"/>
  <c r="N510" i="1"/>
  <c r="S509" i="1"/>
  <c r="N509" i="1"/>
  <c r="S508" i="1"/>
  <c r="N508" i="1"/>
  <c r="S507" i="1"/>
  <c r="N507" i="1"/>
  <c r="S506" i="1"/>
  <c r="N506" i="1"/>
  <c r="S505" i="1"/>
  <c r="N505" i="1"/>
  <c r="S504" i="1"/>
  <c r="N504" i="1"/>
  <c r="S503" i="1"/>
  <c r="N503" i="1"/>
  <c r="S502" i="1"/>
  <c r="N502" i="1"/>
  <c r="S501" i="1"/>
  <c r="N501" i="1"/>
  <c r="S500" i="1"/>
  <c r="N500" i="1"/>
  <c r="S499" i="1"/>
  <c r="N499" i="1"/>
  <c r="S498" i="1"/>
  <c r="N498" i="1"/>
  <c r="S497" i="1"/>
  <c r="N497" i="1"/>
  <c r="S496" i="1"/>
  <c r="N496" i="1"/>
  <c r="S495" i="1"/>
  <c r="N495" i="1"/>
  <c r="S494" i="1"/>
  <c r="N494" i="1"/>
  <c r="S493" i="1"/>
  <c r="N493" i="1"/>
  <c r="S492" i="1"/>
  <c r="N492" i="1"/>
  <c r="S491" i="1"/>
  <c r="N491" i="1"/>
  <c r="S490" i="1"/>
  <c r="N490" i="1"/>
  <c r="S489" i="1"/>
  <c r="N489" i="1"/>
  <c r="S488" i="1"/>
  <c r="N488" i="1"/>
  <c r="S487" i="1"/>
  <c r="N487" i="1"/>
  <c r="S486" i="1"/>
  <c r="N486" i="1"/>
  <c r="S485" i="1"/>
  <c r="N485" i="1"/>
  <c r="S484" i="1"/>
  <c r="N484" i="1"/>
  <c r="S483" i="1"/>
  <c r="N483" i="1"/>
  <c r="S482" i="1"/>
  <c r="N482" i="1"/>
  <c r="S481" i="1"/>
  <c r="N481" i="1"/>
  <c r="S480" i="1"/>
  <c r="N480" i="1"/>
  <c r="S479" i="1"/>
  <c r="N479" i="1"/>
  <c r="S478" i="1"/>
  <c r="N478" i="1"/>
  <c r="S477" i="1"/>
  <c r="N477" i="1"/>
  <c r="S476" i="1"/>
  <c r="N476" i="1"/>
  <c r="S475" i="1"/>
  <c r="N475" i="1"/>
  <c r="S474" i="1"/>
  <c r="N474" i="1"/>
  <c r="S473" i="1"/>
  <c r="N473" i="1"/>
  <c r="S472" i="1"/>
  <c r="N472" i="1"/>
  <c r="S471" i="1"/>
  <c r="N471" i="1"/>
  <c r="S470" i="1"/>
  <c r="N470" i="1"/>
  <c r="S469" i="1"/>
  <c r="N469" i="1"/>
  <c r="S468" i="1"/>
  <c r="N468" i="1"/>
  <c r="S467" i="1"/>
  <c r="N467" i="1"/>
  <c r="S466" i="1"/>
  <c r="N466" i="1"/>
  <c r="S465" i="1"/>
  <c r="N465" i="1"/>
  <c r="S464" i="1"/>
  <c r="N464" i="1"/>
  <c r="S463" i="1"/>
  <c r="N463" i="1"/>
  <c r="S462" i="1"/>
  <c r="N462" i="1"/>
  <c r="S461" i="1"/>
  <c r="N461" i="1"/>
  <c r="S460" i="1"/>
  <c r="N460" i="1"/>
  <c r="S459" i="1"/>
  <c r="N459" i="1"/>
  <c r="S458" i="1"/>
  <c r="N458" i="1"/>
  <c r="S457" i="1"/>
  <c r="N457" i="1"/>
  <c r="S456" i="1"/>
  <c r="N456" i="1"/>
  <c r="S455" i="1"/>
  <c r="N455" i="1"/>
  <c r="S454" i="1"/>
  <c r="N454" i="1"/>
  <c r="S453" i="1"/>
  <c r="N453" i="1"/>
  <c r="S452" i="1"/>
  <c r="N452" i="1"/>
  <c r="S451" i="1"/>
  <c r="N451" i="1"/>
  <c r="S450" i="1"/>
  <c r="N450" i="1"/>
  <c r="S449" i="1"/>
  <c r="N449" i="1"/>
  <c r="S448" i="1"/>
  <c r="N448" i="1"/>
  <c r="S447" i="1"/>
  <c r="N447" i="1"/>
  <c r="S446" i="1"/>
  <c r="N446" i="1"/>
  <c r="S445" i="1"/>
  <c r="N445" i="1"/>
  <c r="S444" i="1"/>
  <c r="N444" i="1"/>
  <c r="S443" i="1"/>
  <c r="N443" i="1"/>
  <c r="S442" i="1"/>
  <c r="N442" i="1"/>
  <c r="S441" i="1"/>
  <c r="N441" i="1"/>
  <c r="S440" i="1"/>
  <c r="N440" i="1"/>
  <c r="S439" i="1"/>
  <c r="N439" i="1"/>
  <c r="S438" i="1"/>
  <c r="N438" i="1"/>
  <c r="S437" i="1"/>
  <c r="N437" i="1"/>
  <c r="S436" i="1"/>
  <c r="N436" i="1"/>
  <c r="S435" i="1"/>
  <c r="N435" i="1"/>
  <c r="S434" i="1"/>
  <c r="N434" i="1"/>
  <c r="S433" i="1"/>
  <c r="N433" i="1"/>
  <c r="S432" i="1"/>
  <c r="N432" i="1"/>
  <c r="S431" i="1"/>
  <c r="N431" i="1"/>
  <c r="S430" i="1"/>
  <c r="N430" i="1"/>
  <c r="S429" i="1"/>
  <c r="N429" i="1"/>
  <c r="S428" i="1"/>
  <c r="N428" i="1"/>
  <c r="S427" i="1"/>
  <c r="N427" i="1"/>
  <c r="S426" i="1"/>
  <c r="N426" i="1"/>
  <c r="S425" i="1"/>
  <c r="N425" i="1"/>
  <c r="S424" i="1"/>
  <c r="N424" i="1"/>
  <c r="S423" i="1"/>
  <c r="N423" i="1"/>
  <c r="S422" i="1"/>
  <c r="N422" i="1"/>
  <c r="S421" i="1"/>
  <c r="N421" i="1"/>
  <c r="S420" i="1"/>
  <c r="N420" i="1"/>
  <c r="S419" i="1"/>
  <c r="N419" i="1"/>
  <c r="S418" i="1"/>
  <c r="N418" i="1"/>
  <c r="S417" i="1"/>
  <c r="N417" i="1"/>
  <c r="S416" i="1"/>
  <c r="N416" i="1"/>
  <c r="S415" i="1"/>
  <c r="N415" i="1"/>
  <c r="S414" i="1"/>
  <c r="N414" i="1"/>
  <c r="S413" i="1"/>
  <c r="N413" i="1"/>
  <c r="S412" i="1"/>
  <c r="N412" i="1"/>
  <c r="S411" i="1"/>
  <c r="N411" i="1"/>
  <c r="S410" i="1"/>
  <c r="N410" i="1"/>
  <c r="S409" i="1"/>
  <c r="N409" i="1"/>
  <c r="S408" i="1"/>
  <c r="N408" i="1"/>
  <c r="S407" i="1"/>
  <c r="N407" i="1"/>
  <c r="S406" i="1"/>
  <c r="N406" i="1"/>
  <c r="S405" i="1"/>
  <c r="N405" i="1"/>
  <c r="S404" i="1"/>
  <c r="N404" i="1"/>
  <c r="S403" i="1"/>
  <c r="N403" i="1"/>
  <c r="S402" i="1"/>
  <c r="N402" i="1"/>
  <c r="S401" i="1"/>
  <c r="N401" i="1"/>
  <c r="S400" i="1"/>
  <c r="N400" i="1"/>
  <c r="S399" i="1"/>
  <c r="N399" i="1"/>
  <c r="S398" i="1"/>
  <c r="N398" i="1"/>
  <c r="S397" i="1"/>
  <c r="N397" i="1"/>
  <c r="S396" i="1"/>
  <c r="N396" i="1"/>
  <c r="S395" i="1"/>
  <c r="N395" i="1"/>
  <c r="S394" i="1"/>
  <c r="N394" i="1"/>
  <c r="S393" i="1"/>
  <c r="N393" i="1"/>
  <c r="S392" i="1"/>
  <c r="N392" i="1"/>
  <c r="S391" i="1"/>
  <c r="N391" i="1"/>
  <c r="S390" i="1"/>
  <c r="N390" i="1"/>
  <c r="S389" i="1"/>
  <c r="N389" i="1"/>
  <c r="S388" i="1"/>
  <c r="N388" i="1"/>
  <c r="S387" i="1"/>
  <c r="N387" i="1"/>
  <c r="S386" i="1"/>
  <c r="N386" i="1"/>
  <c r="S385" i="1"/>
  <c r="N385" i="1"/>
  <c r="S384" i="1"/>
  <c r="N384" i="1"/>
  <c r="S383" i="1"/>
  <c r="N383" i="1"/>
  <c r="S382" i="1"/>
  <c r="N382" i="1"/>
  <c r="S381" i="1"/>
  <c r="N381" i="1"/>
  <c r="S380" i="1"/>
  <c r="N380" i="1"/>
  <c r="S379" i="1"/>
  <c r="N379" i="1"/>
  <c r="S378" i="1"/>
  <c r="N378" i="1"/>
  <c r="S377" i="1"/>
  <c r="N377" i="1"/>
  <c r="S376" i="1"/>
  <c r="N376" i="1"/>
  <c r="S375" i="1"/>
  <c r="N375" i="1"/>
  <c r="S374" i="1"/>
  <c r="N374" i="1"/>
  <c r="S373" i="1"/>
  <c r="N373" i="1"/>
  <c r="S372" i="1"/>
  <c r="N372" i="1"/>
  <c r="S371" i="1"/>
  <c r="N371" i="1"/>
  <c r="S370" i="1"/>
  <c r="N370" i="1"/>
  <c r="S369" i="1"/>
  <c r="N369" i="1"/>
  <c r="S368" i="1"/>
  <c r="N368" i="1"/>
  <c r="S367" i="1"/>
  <c r="N367" i="1"/>
  <c r="S366" i="1"/>
  <c r="N366" i="1"/>
  <c r="S365" i="1"/>
  <c r="N365" i="1"/>
  <c r="S364" i="1"/>
  <c r="N364" i="1"/>
  <c r="S363" i="1"/>
  <c r="N363" i="1"/>
  <c r="S362" i="1"/>
  <c r="N362" i="1"/>
  <c r="S361" i="1"/>
  <c r="N361" i="1"/>
  <c r="S360" i="1"/>
  <c r="N360" i="1"/>
  <c r="S359" i="1"/>
  <c r="N359" i="1"/>
  <c r="S358" i="1"/>
  <c r="N358" i="1"/>
  <c r="S357" i="1"/>
  <c r="N357" i="1"/>
  <c r="S356" i="1"/>
  <c r="N356" i="1"/>
  <c r="S355" i="1"/>
  <c r="N355" i="1"/>
  <c r="S354" i="1"/>
  <c r="N354" i="1"/>
  <c r="S353" i="1"/>
  <c r="N353" i="1"/>
  <c r="S352" i="1"/>
  <c r="N352" i="1"/>
  <c r="S351" i="1"/>
  <c r="N351" i="1"/>
  <c r="S350" i="1"/>
  <c r="N350" i="1"/>
  <c r="S349" i="1"/>
  <c r="N349" i="1"/>
  <c r="S348" i="1"/>
  <c r="N348" i="1"/>
  <c r="S347" i="1"/>
  <c r="N347" i="1"/>
  <c r="S346" i="1"/>
  <c r="N346" i="1"/>
  <c r="S345" i="1"/>
  <c r="N345" i="1"/>
  <c r="S344" i="1"/>
  <c r="N344" i="1"/>
  <c r="S343" i="1"/>
  <c r="N343" i="1"/>
  <c r="S342" i="1"/>
  <c r="N342" i="1"/>
  <c r="S341" i="1"/>
  <c r="N341" i="1"/>
  <c r="S340" i="1"/>
  <c r="N340" i="1"/>
  <c r="S339" i="1"/>
  <c r="N339" i="1"/>
  <c r="S338" i="1"/>
  <c r="N338" i="1"/>
  <c r="S337" i="1"/>
  <c r="N337" i="1"/>
  <c r="S336" i="1"/>
  <c r="N336" i="1"/>
  <c r="S335" i="1"/>
  <c r="N335" i="1"/>
  <c r="S334" i="1"/>
  <c r="N334" i="1"/>
  <c r="S333" i="1"/>
  <c r="N333" i="1"/>
  <c r="S332" i="1"/>
  <c r="N332" i="1"/>
  <c r="S331" i="1"/>
  <c r="N331" i="1"/>
  <c r="S330" i="1"/>
  <c r="N330" i="1"/>
  <c r="S329" i="1"/>
  <c r="N329" i="1"/>
  <c r="S328" i="1"/>
  <c r="N328" i="1"/>
  <c r="S327" i="1"/>
  <c r="N327" i="1"/>
  <c r="S326" i="1"/>
  <c r="N326" i="1"/>
  <c r="S325" i="1"/>
  <c r="N325" i="1"/>
  <c r="S324" i="1"/>
  <c r="N324" i="1"/>
  <c r="S323" i="1"/>
  <c r="N323" i="1"/>
  <c r="S322" i="1"/>
  <c r="N322" i="1"/>
  <c r="S321" i="1"/>
  <c r="N321" i="1"/>
  <c r="S320" i="1"/>
  <c r="N320" i="1"/>
  <c r="S319" i="1"/>
  <c r="N319" i="1"/>
  <c r="S318" i="1"/>
  <c r="N318" i="1"/>
  <c r="S317" i="1"/>
  <c r="N317" i="1"/>
  <c r="S316" i="1"/>
  <c r="N316" i="1"/>
  <c r="S315" i="1"/>
  <c r="N315" i="1"/>
  <c r="S314" i="1"/>
  <c r="N314" i="1"/>
  <c r="S313" i="1"/>
  <c r="N313" i="1"/>
  <c r="S312" i="1"/>
  <c r="N312" i="1"/>
  <c r="S311" i="1"/>
  <c r="N311" i="1"/>
  <c r="S310" i="1"/>
  <c r="N310" i="1"/>
  <c r="S309" i="1"/>
  <c r="N309" i="1"/>
  <c r="S308" i="1"/>
  <c r="N308" i="1"/>
  <c r="S307" i="1"/>
  <c r="N307" i="1"/>
  <c r="S306" i="1"/>
  <c r="N306" i="1"/>
  <c r="S305" i="1"/>
  <c r="N305" i="1"/>
  <c r="S304" i="1"/>
  <c r="N304" i="1"/>
  <c r="S303" i="1"/>
  <c r="N303" i="1"/>
  <c r="S302" i="1"/>
  <c r="N302" i="1"/>
  <c r="S301" i="1"/>
  <c r="N301" i="1"/>
  <c r="S300" i="1"/>
  <c r="N300" i="1"/>
  <c r="S299" i="1"/>
  <c r="N299" i="1"/>
  <c r="S298" i="1"/>
  <c r="N298" i="1"/>
  <c r="S297" i="1"/>
  <c r="N297" i="1"/>
  <c r="S296" i="1"/>
  <c r="N296" i="1"/>
  <c r="S295" i="1"/>
  <c r="N295" i="1"/>
  <c r="S294" i="1"/>
  <c r="N294" i="1"/>
  <c r="S293" i="1"/>
  <c r="N293" i="1"/>
  <c r="S292" i="1"/>
  <c r="N292" i="1"/>
  <c r="S291" i="1"/>
  <c r="N291" i="1"/>
  <c r="S290" i="1"/>
  <c r="N290" i="1"/>
  <c r="S289" i="1"/>
  <c r="N289" i="1"/>
  <c r="S288" i="1"/>
  <c r="N288" i="1"/>
  <c r="S287" i="1"/>
  <c r="N287" i="1"/>
  <c r="S286" i="1"/>
  <c r="N286" i="1"/>
  <c r="S285" i="1"/>
  <c r="N285" i="1"/>
  <c r="S284" i="1"/>
  <c r="N284" i="1"/>
  <c r="S283" i="1"/>
  <c r="N283" i="1"/>
  <c r="S282" i="1"/>
  <c r="N282" i="1"/>
  <c r="S281" i="1"/>
  <c r="N281" i="1"/>
  <c r="S280" i="1"/>
  <c r="N280" i="1"/>
  <c r="S279" i="1"/>
  <c r="N279" i="1"/>
  <c r="S278" i="1"/>
  <c r="N278" i="1"/>
  <c r="S277" i="1"/>
  <c r="N277" i="1"/>
  <c r="S276" i="1"/>
  <c r="N276" i="1"/>
  <c r="S275" i="1"/>
  <c r="N275" i="1"/>
  <c r="S274" i="1"/>
  <c r="N274" i="1"/>
  <c r="S273" i="1"/>
  <c r="N273" i="1"/>
  <c r="S272" i="1"/>
  <c r="N272" i="1"/>
  <c r="S271" i="1"/>
  <c r="N271" i="1"/>
  <c r="S270" i="1"/>
  <c r="N270" i="1"/>
  <c r="S269" i="1"/>
  <c r="N269" i="1"/>
  <c r="S268" i="1"/>
  <c r="N268" i="1"/>
  <c r="S267" i="1"/>
  <c r="N267" i="1"/>
  <c r="S266" i="1"/>
  <c r="N266" i="1"/>
  <c r="S265" i="1"/>
  <c r="N265" i="1"/>
  <c r="S264" i="1"/>
  <c r="N264" i="1"/>
  <c r="S263" i="1"/>
  <c r="N263" i="1"/>
  <c r="S262" i="1"/>
  <c r="N262" i="1"/>
  <c r="S261" i="1"/>
  <c r="N261" i="1"/>
  <c r="S260" i="1"/>
  <c r="N260" i="1"/>
  <c r="S259" i="1"/>
  <c r="N259" i="1"/>
  <c r="S258" i="1"/>
  <c r="N258" i="1"/>
  <c r="S257" i="1"/>
  <c r="N257" i="1"/>
  <c r="S256" i="1"/>
  <c r="N256" i="1"/>
  <c r="S255" i="1"/>
  <c r="N255" i="1"/>
  <c r="S254" i="1"/>
  <c r="N254" i="1"/>
  <c r="S253" i="1"/>
  <c r="N253" i="1"/>
  <c r="S252" i="1"/>
  <c r="N252" i="1"/>
  <c r="S251" i="1"/>
  <c r="N251" i="1"/>
  <c r="S250" i="1"/>
  <c r="N250" i="1"/>
  <c r="S249" i="1"/>
  <c r="N249" i="1"/>
  <c r="S248" i="1"/>
  <c r="N248" i="1"/>
  <c r="S247" i="1"/>
  <c r="N247" i="1"/>
  <c r="S246" i="1"/>
  <c r="N246" i="1"/>
  <c r="S245" i="1"/>
  <c r="N245" i="1"/>
  <c r="S244" i="1"/>
  <c r="N244" i="1"/>
  <c r="S243" i="1"/>
  <c r="N243" i="1"/>
  <c r="S242" i="1"/>
  <c r="N242" i="1"/>
  <c r="S241" i="1"/>
  <c r="N241" i="1"/>
  <c r="S240" i="1"/>
  <c r="N240" i="1"/>
  <c r="S239" i="1"/>
  <c r="N239" i="1"/>
  <c r="S238" i="1"/>
  <c r="N238" i="1"/>
  <c r="S237" i="1"/>
  <c r="N237" i="1"/>
  <c r="S236" i="1"/>
  <c r="N236" i="1"/>
  <c r="S235" i="1"/>
  <c r="N235" i="1"/>
  <c r="S234" i="1"/>
  <c r="N234" i="1"/>
  <c r="S233" i="1"/>
  <c r="N233" i="1"/>
  <c r="S232" i="1"/>
  <c r="N232" i="1"/>
  <c r="S231" i="1"/>
  <c r="N231" i="1"/>
  <c r="S230" i="1"/>
  <c r="N230" i="1"/>
  <c r="S229" i="1"/>
  <c r="N229" i="1"/>
  <c r="S228" i="1"/>
  <c r="N228" i="1"/>
  <c r="S227" i="1"/>
  <c r="N227" i="1"/>
  <c r="S226" i="1"/>
  <c r="N226" i="1"/>
  <c r="S225" i="1"/>
  <c r="N225" i="1"/>
  <c r="S224" i="1"/>
  <c r="N224" i="1"/>
  <c r="S223" i="1"/>
  <c r="N223" i="1"/>
  <c r="S222" i="1"/>
  <c r="N222" i="1"/>
  <c r="S221" i="1"/>
  <c r="N221" i="1"/>
  <c r="S220" i="1"/>
  <c r="N220" i="1"/>
  <c r="S219" i="1"/>
  <c r="N219" i="1"/>
  <c r="S218" i="1"/>
  <c r="N218" i="1"/>
  <c r="S217" i="1"/>
  <c r="N217" i="1"/>
  <c r="S216" i="1"/>
  <c r="N216" i="1"/>
  <c r="S215" i="1"/>
  <c r="N215" i="1"/>
  <c r="S214" i="1"/>
  <c r="N214" i="1"/>
  <c r="S213" i="1"/>
  <c r="N213" i="1"/>
  <c r="S212" i="1"/>
  <c r="N212" i="1"/>
  <c r="S211" i="1"/>
  <c r="N211" i="1"/>
  <c r="S210" i="1"/>
  <c r="N210" i="1"/>
  <c r="S209" i="1"/>
  <c r="N209" i="1"/>
  <c r="S208" i="1"/>
  <c r="N208" i="1"/>
  <c r="S207" i="1"/>
  <c r="N207" i="1"/>
  <c r="S206" i="1"/>
  <c r="N206" i="1"/>
  <c r="S205" i="1"/>
  <c r="N205" i="1"/>
  <c r="S204" i="1"/>
  <c r="N204" i="1"/>
  <c r="S203" i="1"/>
  <c r="N203" i="1"/>
  <c r="S202" i="1"/>
  <c r="N202" i="1"/>
  <c r="S201" i="1"/>
  <c r="N201" i="1"/>
  <c r="S200" i="1"/>
  <c r="N200" i="1"/>
  <c r="S199" i="1"/>
  <c r="N199" i="1"/>
  <c r="S198" i="1"/>
  <c r="N198" i="1"/>
  <c r="S197" i="1"/>
  <c r="N197" i="1"/>
  <c r="S196" i="1"/>
  <c r="N196" i="1"/>
  <c r="S195" i="1"/>
  <c r="N195" i="1"/>
  <c r="S194" i="1"/>
  <c r="N194" i="1"/>
  <c r="S193" i="1"/>
  <c r="N193" i="1"/>
  <c r="S192" i="1"/>
  <c r="N192" i="1"/>
  <c r="S191" i="1"/>
  <c r="N191" i="1"/>
  <c r="S190" i="1"/>
  <c r="N190" i="1"/>
  <c r="S189" i="1"/>
  <c r="N189" i="1"/>
  <c r="S188" i="1"/>
  <c r="N188" i="1"/>
  <c r="S187" i="1"/>
  <c r="N187" i="1"/>
  <c r="S186" i="1"/>
  <c r="N186" i="1"/>
  <c r="S185" i="1"/>
  <c r="N185" i="1"/>
  <c r="S184" i="1"/>
  <c r="N184" i="1"/>
  <c r="S183" i="1"/>
  <c r="N183" i="1"/>
  <c r="S182" i="1"/>
  <c r="N182" i="1"/>
  <c r="S181" i="1"/>
  <c r="N181" i="1"/>
  <c r="S180" i="1"/>
  <c r="N180" i="1"/>
  <c r="S179" i="1"/>
  <c r="N179" i="1"/>
  <c r="S178" i="1"/>
  <c r="N178" i="1"/>
  <c r="S177" i="1"/>
  <c r="N177" i="1"/>
  <c r="S176" i="1"/>
  <c r="N176" i="1"/>
  <c r="S175" i="1"/>
  <c r="N175" i="1"/>
  <c r="S174" i="1"/>
  <c r="N174" i="1"/>
  <c r="S173" i="1"/>
  <c r="N173" i="1"/>
  <c r="S172" i="1"/>
  <c r="N172" i="1"/>
  <c r="S171" i="1"/>
  <c r="N171" i="1"/>
  <c r="S170" i="1"/>
  <c r="N170" i="1"/>
  <c r="S169" i="1"/>
  <c r="N169" i="1"/>
  <c r="S168" i="1"/>
  <c r="N168" i="1"/>
  <c r="S167" i="1"/>
  <c r="N167" i="1"/>
  <c r="S166" i="1"/>
  <c r="N166" i="1"/>
  <c r="S165" i="1"/>
  <c r="N165" i="1"/>
  <c r="S164" i="1"/>
  <c r="N164" i="1"/>
  <c r="S163" i="1"/>
  <c r="N163" i="1"/>
  <c r="S162" i="1"/>
  <c r="N162" i="1"/>
  <c r="S161" i="1"/>
  <c r="N161" i="1"/>
  <c r="S160" i="1"/>
  <c r="N160" i="1"/>
  <c r="S159" i="1"/>
  <c r="N159" i="1"/>
  <c r="S158" i="1"/>
  <c r="N158" i="1"/>
  <c r="S157" i="1"/>
  <c r="N157" i="1"/>
  <c r="S156" i="1"/>
  <c r="N156" i="1"/>
  <c r="S155" i="1"/>
  <c r="N155" i="1"/>
  <c r="S154" i="1"/>
  <c r="N154" i="1"/>
  <c r="S153" i="1"/>
  <c r="N153" i="1"/>
  <c r="S152" i="1"/>
  <c r="N152" i="1"/>
  <c r="S151" i="1"/>
  <c r="N151" i="1"/>
  <c r="S150" i="1"/>
  <c r="N150" i="1"/>
  <c r="S149" i="1"/>
  <c r="N149" i="1"/>
  <c r="S148" i="1"/>
  <c r="N148" i="1"/>
  <c r="S147" i="1"/>
  <c r="N147" i="1"/>
  <c r="S146" i="1"/>
  <c r="N146" i="1"/>
  <c r="S145" i="1"/>
  <c r="N145" i="1"/>
  <c r="S144" i="1"/>
  <c r="N144" i="1"/>
  <c r="S143" i="1"/>
  <c r="N143" i="1"/>
  <c r="S142" i="1"/>
  <c r="N142" i="1"/>
  <c r="S141" i="1"/>
  <c r="N141" i="1"/>
  <c r="S140" i="1"/>
  <c r="N140" i="1"/>
  <c r="S139" i="1"/>
  <c r="N139" i="1"/>
  <c r="S138" i="1"/>
  <c r="N138" i="1"/>
  <c r="S137" i="1"/>
  <c r="N137" i="1"/>
  <c r="S136" i="1"/>
  <c r="N136" i="1"/>
  <c r="S135" i="1"/>
  <c r="N135" i="1"/>
  <c r="S134" i="1"/>
  <c r="N134" i="1"/>
  <c r="S133" i="1"/>
  <c r="N133" i="1"/>
  <c r="S132" i="1"/>
  <c r="N132" i="1"/>
  <c r="S131" i="1"/>
  <c r="N131" i="1"/>
  <c r="S130" i="1"/>
  <c r="N130" i="1"/>
  <c r="S129" i="1"/>
  <c r="N129" i="1"/>
  <c r="S128" i="1"/>
  <c r="N128" i="1"/>
  <c r="S127" i="1"/>
  <c r="N127" i="1"/>
  <c r="S126" i="1"/>
  <c r="N126" i="1"/>
  <c r="S125" i="1"/>
  <c r="N125" i="1"/>
  <c r="S124" i="1"/>
  <c r="N124" i="1"/>
  <c r="S123" i="1"/>
  <c r="N123" i="1"/>
  <c r="S122" i="1"/>
  <c r="N122" i="1"/>
  <c r="S121" i="1"/>
  <c r="N121" i="1"/>
  <c r="S120" i="1"/>
  <c r="N120" i="1"/>
  <c r="S119" i="1"/>
  <c r="N119" i="1"/>
  <c r="S118" i="1"/>
  <c r="N118" i="1"/>
  <c r="S117" i="1"/>
  <c r="N117" i="1"/>
  <c r="S116" i="1"/>
  <c r="N116" i="1"/>
  <c r="S115" i="1"/>
  <c r="N115" i="1"/>
  <c r="S114" i="1"/>
  <c r="N114" i="1"/>
  <c r="S113" i="1"/>
  <c r="N113" i="1"/>
  <c r="S112" i="1"/>
  <c r="N112" i="1"/>
  <c r="S111" i="1"/>
  <c r="N111" i="1"/>
  <c r="S110" i="1"/>
  <c r="N110" i="1"/>
  <c r="S109" i="1"/>
  <c r="N109" i="1"/>
  <c r="S108" i="1"/>
  <c r="N108" i="1"/>
  <c r="S107" i="1"/>
  <c r="N107" i="1"/>
  <c r="S106" i="1"/>
  <c r="N106" i="1"/>
  <c r="S105" i="1"/>
  <c r="N105" i="1"/>
  <c r="S104" i="1"/>
  <c r="N104" i="1"/>
  <c r="S103" i="1"/>
  <c r="N103" i="1"/>
  <c r="S102" i="1"/>
  <c r="N102" i="1"/>
  <c r="S101" i="1"/>
  <c r="N101" i="1"/>
  <c r="S100" i="1"/>
  <c r="N100" i="1"/>
  <c r="S99" i="1"/>
  <c r="N99" i="1"/>
  <c r="S98" i="1"/>
  <c r="N98" i="1"/>
  <c r="S97" i="1"/>
  <c r="N97" i="1"/>
  <c r="S96" i="1"/>
  <c r="N96" i="1"/>
  <c r="S95" i="1"/>
  <c r="N95" i="1"/>
  <c r="S94" i="1"/>
  <c r="N94" i="1"/>
  <c r="S93" i="1"/>
  <c r="N93" i="1"/>
  <c r="S92" i="1"/>
  <c r="N92" i="1"/>
  <c r="S91" i="1"/>
  <c r="N91" i="1"/>
  <c r="S90" i="1"/>
  <c r="N90" i="1"/>
  <c r="S89" i="1"/>
  <c r="N89" i="1"/>
  <c r="S88" i="1"/>
  <c r="N88" i="1"/>
  <c r="S87" i="1"/>
  <c r="N87" i="1"/>
  <c r="S86" i="1"/>
  <c r="N86" i="1"/>
  <c r="S85" i="1"/>
  <c r="N85" i="1"/>
  <c r="S84" i="1"/>
  <c r="N84" i="1"/>
  <c r="S83" i="1"/>
  <c r="N83" i="1"/>
  <c r="S82" i="1"/>
  <c r="N82" i="1"/>
  <c r="S81" i="1"/>
  <c r="N81" i="1"/>
  <c r="S80" i="1"/>
  <c r="N80" i="1"/>
  <c r="S79" i="1"/>
  <c r="N79" i="1"/>
  <c r="S78" i="1"/>
  <c r="N78" i="1"/>
  <c r="S77" i="1"/>
  <c r="N77" i="1"/>
  <c r="S76" i="1"/>
  <c r="N76" i="1"/>
  <c r="S75" i="1"/>
  <c r="N75" i="1"/>
  <c r="S74" i="1"/>
  <c r="N74" i="1"/>
  <c r="S73" i="1"/>
  <c r="N73" i="1"/>
  <c r="S72" i="1"/>
  <c r="N72" i="1"/>
  <c r="S71" i="1"/>
  <c r="N71" i="1"/>
  <c r="S70" i="1"/>
  <c r="N70" i="1"/>
  <c r="S69" i="1"/>
  <c r="N69" i="1"/>
  <c r="S68" i="1"/>
  <c r="N68" i="1"/>
  <c r="S67" i="1"/>
  <c r="N67" i="1"/>
  <c r="S66" i="1"/>
  <c r="N66" i="1"/>
  <c r="S65" i="1"/>
  <c r="N65" i="1"/>
  <c r="S64" i="1"/>
  <c r="N64" i="1"/>
  <c r="S63" i="1"/>
  <c r="N63" i="1"/>
  <c r="S62" i="1"/>
  <c r="N62" i="1"/>
  <c r="S61" i="1"/>
  <c r="N61" i="1"/>
  <c r="S60" i="1"/>
  <c r="N60" i="1"/>
  <c r="S59" i="1"/>
  <c r="N59" i="1"/>
  <c r="S58" i="1"/>
  <c r="N58" i="1"/>
  <c r="S57" i="1"/>
  <c r="N57" i="1"/>
  <c r="S56" i="1"/>
  <c r="N56" i="1"/>
  <c r="S55" i="1"/>
  <c r="N55" i="1"/>
  <c r="S54" i="1"/>
  <c r="N54" i="1"/>
  <c r="S53" i="1"/>
  <c r="N53" i="1"/>
  <c r="S52" i="1"/>
  <c r="N52" i="1"/>
  <c r="S51" i="1"/>
  <c r="N51" i="1"/>
  <c r="S50" i="1"/>
  <c r="N50" i="1"/>
  <c r="S49" i="1"/>
  <c r="N49" i="1"/>
  <c r="S48" i="1"/>
  <c r="N48" i="1"/>
  <c r="S47" i="1"/>
  <c r="N47" i="1"/>
  <c r="S46" i="1"/>
  <c r="N46" i="1"/>
  <c r="S45" i="1"/>
  <c r="N45" i="1"/>
  <c r="S44" i="1"/>
  <c r="N44" i="1"/>
  <c r="S43" i="1"/>
  <c r="N43" i="1"/>
  <c r="S42" i="1"/>
  <c r="N42" i="1"/>
  <c r="S41" i="1"/>
  <c r="N41" i="1"/>
  <c r="S40" i="1"/>
  <c r="N40" i="1"/>
  <c r="S39" i="1"/>
  <c r="N39" i="1"/>
  <c r="S38" i="1"/>
  <c r="N38" i="1"/>
  <c r="S37" i="1"/>
  <c r="N37" i="1"/>
  <c r="S36" i="1"/>
  <c r="N36" i="1"/>
  <c r="S35" i="1"/>
  <c r="N35" i="1"/>
  <c r="S34" i="1"/>
  <c r="N34" i="1"/>
  <c r="S33" i="1"/>
  <c r="N33" i="1"/>
  <c r="S32" i="1"/>
  <c r="N32" i="1"/>
  <c r="S31" i="1"/>
  <c r="N31" i="1"/>
  <c r="S30" i="1"/>
  <c r="N30" i="1"/>
  <c r="S29" i="1"/>
  <c r="N29" i="1"/>
  <c r="S28" i="1"/>
  <c r="N28" i="1"/>
  <c r="S27" i="1"/>
  <c r="N27" i="1"/>
  <c r="S26" i="1"/>
  <c r="N26" i="1"/>
  <c r="S25" i="1"/>
  <c r="N25" i="1"/>
  <c r="S24" i="1"/>
  <c r="N24" i="1"/>
  <c r="S23" i="1"/>
  <c r="N23" i="1"/>
  <c r="S22" i="1"/>
  <c r="N22" i="1"/>
  <c r="S21" i="1"/>
  <c r="N21" i="1"/>
  <c r="S20" i="1"/>
  <c r="N20" i="1"/>
  <c r="S19" i="1"/>
  <c r="N19" i="1"/>
  <c r="S18" i="1"/>
  <c r="N18" i="1"/>
  <c r="S17" i="1"/>
  <c r="N17" i="1"/>
  <c r="S16" i="1"/>
  <c r="N16" i="1"/>
  <c r="S15" i="1"/>
  <c r="N15" i="1"/>
  <c r="S14" i="1"/>
  <c r="N14" i="1"/>
  <c r="S13" i="1"/>
  <c r="N13" i="1"/>
  <c r="S12" i="1"/>
  <c r="N12" i="1"/>
  <c r="S11" i="1"/>
  <c r="N11" i="1"/>
  <c r="S10" i="1"/>
  <c r="N10" i="1"/>
  <c r="S9" i="1"/>
  <c r="N9" i="1"/>
  <c r="S8" i="1"/>
  <c r="N8" i="1"/>
  <c r="S7" i="1"/>
  <c r="N7" i="1"/>
  <c r="S6" i="1"/>
  <c r="N6" i="1"/>
  <c r="S5" i="1"/>
  <c r="N5" i="1"/>
  <c r="S4" i="1"/>
  <c r="N4" i="1"/>
  <c r="S3" i="1"/>
  <c r="N3" i="1"/>
  <c r="J17" i="2" l="1"/>
  <c r="G27" i="4" s="1"/>
  <c r="K27" i="4" s="1"/>
  <c r="B11" i="2"/>
  <c r="B21" i="3" s="1"/>
  <c r="R31" i="2"/>
  <c r="G71" i="6" s="1"/>
  <c r="M17" i="2"/>
  <c r="R10" i="2"/>
  <c r="B35" i="6"/>
  <c r="B76" i="6" s="1"/>
  <c r="B116" i="6" s="1"/>
  <c r="G35" i="6"/>
  <c r="G76" i="6" s="1"/>
  <c r="G116" i="6" s="1"/>
  <c r="B36" i="6"/>
  <c r="B77" i="6" s="1"/>
  <c r="B117" i="6" s="1"/>
  <c r="G36" i="6"/>
  <c r="G77" i="6" s="1"/>
  <c r="G117" i="6" s="1"/>
  <c r="G77" i="3"/>
  <c r="G117" i="3" s="1"/>
  <c r="C19" i="2"/>
  <c r="D24" i="2"/>
  <c r="N27" i="2"/>
  <c r="G67" i="5" s="1"/>
  <c r="K67" i="5" s="1"/>
  <c r="F29" i="2"/>
  <c r="G69" i="3" s="1"/>
  <c r="K69" i="3" s="1"/>
  <c r="R32" i="2"/>
  <c r="G101" i="6" s="1"/>
  <c r="K101" i="6" s="1"/>
  <c r="C11" i="2"/>
  <c r="R12" i="2"/>
  <c r="F14" i="2"/>
  <c r="D19" i="2"/>
  <c r="B31" i="2"/>
  <c r="N34" i="2"/>
  <c r="G103" i="5" s="1"/>
  <c r="K103" i="5" s="1"/>
  <c r="D11" i="2"/>
  <c r="N17" i="2"/>
  <c r="N22" i="2"/>
  <c r="G62" i="5" s="1"/>
  <c r="K62" i="5" s="1"/>
  <c r="F24" i="2"/>
  <c r="R27" i="2"/>
  <c r="G67" i="6" s="1"/>
  <c r="K67" i="6" s="1"/>
  <c r="J29" i="2"/>
  <c r="G69" i="4" s="1"/>
  <c r="C31" i="2"/>
  <c r="C37" i="2"/>
  <c r="J14" i="2"/>
  <c r="B16" i="2"/>
  <c r="F19" i="2"/>
  <c r="B26" i="2"/>
  <c r="D31" i="2"/>
  <c r="R34" i="2"/>
  <c r="G103" i="6" s="1"/>
  <c r="K103" i="6" s="1"/>
  <c r="F11" i="2"/>
  <c r="B21" i="2"/>
  <c r="R22" i="2"/>
  <c r="G62" i="6" s="1"/>
  <c r="K62" i="6" s="1"/>
  <c r="J24" i="2"/>
  <c r="G64" i="4" s="1"/>
  <c r="K64" i="4" s="1"/>
  <c r="C26" i="2"/>
  <c r="N29" i="2"/>
  <c r="G69" i="5" s="1"/>
  <c r="K69" i="5" s="1"/>
  <c r="F31" i="2"/>
  <c r="G71" i="3" s="1"/>
  <c r="K71" i="3" s="1"/>
  <c r="B33" i="2"/>
  <c r="F37" i="2"/>
  <c r="G106" i="3" s="1"/>
  <c r="K106" i="3" s="1"/>
  <c r="R17" i="2"/>
  <c r="K94" i="5"/>
  <c r="K94" i="3"/>
  <c r="K13" i="6"/>
  <c r="K94" i="6"/>
  <c r="K54" i="5"/>
  <c r="K54" i="6"/>
  <c r="K13" i="4"/>
  <c r="K94" i="4"/>
  <c r="K54" i="4"/>
  <c r="K13" i="3"/>
  <c r="K13" i="5"/>
  <c r="K54" i="3"/>
  <c r="N14" i="2"/>
  <c r="D16" i="2"/>
  <c r="J19" i="2"/>
  <c r="C21" i="2"/>
  <c r="D26" i="2"/>
  <c r="C33" i="2"/>
  <c r="K93" i="5"/>
  <c r="K93" i="3"/>
  <c r="K12" i="6"/>
  <c r="K53" i="3"/>
  <c r="K53" i="5"/>
  <c r="K93" i="6"/>
  <c r="K53" i="6"/>
  <c r="K12" i="4"/>
  <c r="K93" i="4"/>
  <c r="K53" i="4"/>
  <c r="K12" i="3"/>
  <c r="K12" i="5"/>
  <c r="C16" i="2"/>
  <c r="K52" i="5"/>
  <c r="K92" i="5"/>
  <c r="K11" i="5"/>
  <c r="K52" i="3"/>
  <c r="K92" i="6"/>
  <c r="K52" i="6"/>
  <c r="K11" i="4"/>
  <c r="K11" i="6"/>
  <c r="K92" i="3"/>
  <c r="K92" i="4"/>
  <c r="K52" i="4"/>
  <c r="K11" i="3"/>
  <c r="J11" i="2"/>
  <c r="B13" i="2"/>
  <c r="D21" i="2"/>
  <c r="N24" i="2"/>
  <c r="G64" i="5" s="1"/>
  <c r="K64" i="5" s="1"/>
  <c r="R29" i="2"/>
  <c r="G69" i="6" s="1"/>
  <c r="K69" i="6" s="1"/>
  <c r="J31" i="2"/>
  <c r="G71" i="4" s="1"/>
  <c r="K71" i="4" s="1"/>
  <c r="D33" i="2"/>
  <c r="C13" i="2"/>
  <c r="F16" i="2"/>
  <c r="N19" i="2"/>
  <c r="F26" i="2"/>
  <c r="C28" i="2"/>
  <c r="C35" i="2"/>
  <c r="I91" i="5"/>
  <c r="I10" i="3"/>
  <c r="I10" i="5"/>
  <c r="I51" i="5"/>
  <c r="I51" i="3"/>
  <c r="I91" i="6"/>
  <c r="I51" i="6"/>
  <c r="I10" i="4"/>
  <c r="I10" i="6"/>
  <c r="I91" i="3"/>
  <c r="I91" i="4"/>
  <c r="I51" i="4"/>
  <c r="R14" i="2"/>
  <c r="K51" i="5"/>
  <c r="K91" i="5"/>
  <c r="K10" i="3"/>
  <c r="K10" i="5"/>
  <c r="K51" i="3"/>
  <c r="K91" i="6"/>
  <c r="K51" i="6"/>
  <c r="K10" i="4"/>
  <c r="K10" i="6"/>
  <c r="K91" i="3"/>
  <c r="K91" i="4"/>
  <c r="K51" i="4"/>
  <c r="N11" i="2"/>
  <c r="D13" i="2"/>
  <c r="F21" i="2"/>
  <c r="R24" i="2"/>
  <c r="G64" i="6" s="1"/>
  <c r="K64" i="6" s="1"/>
  <c r="D28" i="2"/>
  <c r="N31" i="2"/>
  <c r="G71" i="5" s="1"/>
  <c r="K71" i="5" s="1"/>
  <c r="D35" i="2"/>
  <c r="B10" i="2"/>
  <c r="J16" i="2"/>
  <c r="B18" i="2"/>
  <c r="R19" i="2"/>
  <c r="B23" i="2"/>
  <c r="J33" i="2"/>
  <c r="G102" i="4" s="1"/>
  <c r="K102" i="4" s="1"/>
  <c r="C10" i="2"/>
  <c r="R11" i="2"/>
  <c r="F13" i="2"/>
  <c r="C18" i="2"/>
  <c r="J21" i="2"/>
  <c r="G61" i="4" s="1"/>
  <c r="K61" i="4" s="1"/>
  <c r="C23" i="2"/>
  <c r="N26" i="2"/>
  <c r="G66" i="5" s="1"/>
  <c r="K66" i="5" s="1"/>
  <c r="F28" i="2"/>
  <c r="G68" i="3" s="1"/>
  <c r="K68" i="3" s="1"/>
  <c r="N41" i="2"/>
  <c r="G110" i="5" s="1"/>
  <c r="K110" i="5" s="1"/>
  <c r="F38" i="2"/>
  <c r="G107" i="3" s="1"/>
  <c r="K107" i="3" s="1"/>
  <c r="R36" i="2"/>
  <c r="G105" i="6" s="1"/>
  <c r="K105" i="6" s="1"/>
  <c r="J41" i="2"/>
  <c r="G110" i="4" s="1"/>
  <c r="K110" i="4" s="1"/>
  <c r="B35" i="2"/>
  <c r="D38" i="2"/>
  <c r="F41" i="2"/>
  <c r="G110" i="3" s="1"/>
  <c r="K110" i="3" s="1"/>
  <c r="R39" i="2"/>
  <c r="G108" i="6" s="1"/>
  <c r="K108" i="6" s="1"/>
  <c r="C38" i="2"/>
  <c r="F33" i="2"/>
  <c r="G102" i="3" s="1"/>
  <c r="K102" i="3" s="1"/>
  <c r="B38" i="2"/>
  <c r="J36" i="2"/>
  <c r="G105" i="4" s="1"/>
  <c r="K105" i="4" s="1"/>
  <c r="D41" i="2"/>
  <c r="N39" i="2"/>
  <c r="G108" i="5" s="1"/>
  <c r="K108" i="5" s="1"/>
  <c r="R42" i="2"/>
  <c r="G111" i="6" s="1"/>
  <c r="K111" i="6" s="1"/>
  <c r="C41" i="2"/>
  <c r="B41" i="2"/>
  <c r="J39" i="2"/>
  <c r="G108" i="4" s="1"/>
  <c r="K108" i="4" s="1"/>
  <c r="N42" i="2"/>
  <c r="G111" i="5" s="1"/>
  <c r="K111" i="5" s="1"/>
  <c r="D36" i="2"/>
  <c r="F39" i="2"/>
  <c r="G108" i="3" s="1"/>
  <c r="K108" i="3" s="1"/>
  <c r="R37" i="2"/>
  <c r="G106" i="6" s="1"/>
  <c r="K106" i="6" s="1"/>
  <c r="J42" i="2"/>
  <c r="G111" i="4" s="1"/>
  <c r="K111" i="4" s="1"/>
  <c r="B36" i="2"/>
  <c r="J34" i="2"/>
  <c r="G103" i="4" s="1"/>
  <c r="K103" i="4" s="1"/>
  <c r="B28" i="2"/>
  <c r="J26" i="2"/>
  <c r="G66" i="4" s="1"/>
  <c r="K66" i="4" s="1"/>
  <c r="B20" i="2"/>
  <c r="J18" i="2"/>
  <c r="D39" i="2"/>
  <c r="N37" i="2"/>
  <c r="G106" i="5" s="1"/>
  <c r="K106" i="5" s="1"/>
  <c r="F42" i="2"/>
  <c r="G111" i="3" s="1"/>
  <c r="K111" i="3" s="1"/>
  <c r="R40" i="2"/>
  <c r="G109" i="6" s="1"/>
  <c r="K109" i="6" s="1"/>
  <c r="B39" i="2"/>
  <c r="J37" i="2"/>
  <c r="G106" i="4" s="1"/>
  <c r="K106" i="4" s="1"/>
  <c r="D42" i="2"/>
  <c r="N40" i="2"/>
  <c r="G109" i="5" s="1"/>
  <c r="K109" i="5" s="1"/>
  <c r="C42" i="2"/>
  <c r="B42" i="2"/>
  <c r="J40" i="2"/>
  <c r="G109" i="4" s="1"/>
  <c r="K109" i="4" s="1"/>
  <c r="D37" i="2"/>
  <c r="N35" i="2"/>
  <c r="G104" i="5" s="1"/>
  <c r="K104" i="5" s="1"/>
  <c r="F40" i="2"/>
  <c r="G109" i="3" s="1"/>
  <c r="K109" i="3" s="1"/>
  <c r="B37" i="2"/>
  <c r="J35" i="2"/>
  <c r="G104" i="4" s="1"/>
  <c r="K104" i="4" s="1"/>
  <c r="D40" i="2"/>
  <c r="R41" i="2"/>
  <c r="G110" i="6" s="1"/>
  <c r="K110" i="6" s="1"/>
  <c r="C40" i="2"/>
  <c r="F35" i="2"/>
  <c r="G104" i="3" s="1"/>
  <c r="K104" i="3" s="1"/>
  <c r="B40" i="2"/>
  <c r="J38" i="2"/>
  <c r="G107" i="4" s="1"/>
  <c r="K107" i="4" s="1"/>
  <c r="B32" i="2"/>
  <c r="J30" i="2"/>
  <c r="G70" i="4" s="1"/>
  <c r="K70" i="4" s="1"/>
  <c r="B24" i="2"/>
  <c r="J22" i="2"/>
  <c r="G62" i="4" s="1"/>
  <c r="K62" i="4" s="1"/>
  <c r="D10" i="2"/>
  <c r="N16" i="2"/>
  <c r="D18" i="2"/>
  <c r="D23" i="2"/>
  <c r="B30" i="2"/>
  <c r="N33" i="2"/>
  <c r="G102" i="5" s="1"/>
  <c r="K102" i="5" s="1"/>
  <c r="J13" i="2"/>
  <c r="B15" i="2"/>
  <c r="N21" i="2"/>
  <c r="G61" i="5" s="1"/>
  <c r="K61" i="5" s="1"/>
  <c r="F23" i="2"/>
  <c r="B25" i="2"/>
  <c r="R26" i="2"/>
  <c r="G66" i="6" s="1"/>
  <c r="K66" i="6" s="1"/>
  <c r="J28" i="2"/>
  <c r="G68" i="4" s="1"/>
  <c r="K68" i="4" s="1"/>
  <c r="C30" i="2"/>
  <c r="R35" i="2"/>
  <c r="G104" i="6" s="1"/>
  <c r="K104" i="6" s="1"/>
  <c r="F10" i="2"/>
  <c r="C15" i="2"/>
  <c r="R16" i="2"/>
  <c r="F18" i="2"/>
  <c r="C25" i="2"/>
  <c r="D30" i="2"/>
  <c r="R33" i="2"/>
  <c r="G102" i="6" s="1"/>
  <c r="K102" i="6" s="1"/>
  <c r="N13" i="2"/>
  <c r="D15" i="2"/>
  <c r="C20" i="2"/>
  <c r="R21" i="2"/>
  <c r="G61" i="6" s="1"/>
  <c r="K61" i="6" s="1"/>
  <c r="J23" i="2"/>
  <c r="G63" i="4" s="1"/>
  <c r="K63" i="4" s="1"/>
  <c r="D25" i="2"/>
  <c r="N28" i="2"/>
  <c r="G68" i="5" s="1"/>
  <c r="K68" i="5" s="1"/>
  <c r="N38" i="2"/>
  <c r="G107" i="5" s="1"/>
  <c r="K107" i="5" s="1"/>
  <c r="J10" i="2"/>
  <c r="B12" i="2"/>
  <c r="D20" i="2"/>
  <c r="F30" i="2"/>
  <c r="G70" i="3" s="1"/>
  <c r="K70" i="3" s="1"/>
  <c r="C32" i="2"/>
  <c r="K69" i="4"/>
  <c r="C12" i="2"/>
  <c r="R13" i="2"/>
  <c r="F15" i="2"/>
  <c r="N18" i="2"/>
  <c r="N23" i="2"/>
  <c r="G63" i="5" s="1"/>
  <c r="K63" i="5" s="1"/>
  <c r="F25" i="2"/>
  <c r="R28" i="2"/>
  <c r="G68" i="6" s="1"/>
  <c r="K68" i="6" s="1"/>
  <c r="D32" i="2"/>
  <c r="R38" i="2"/>
  <c r="G107" i="6" s="1"/>
  <c r="K107" i="6" s="1"/>
  <c r="N10" i="2"/>
  <c r="D12" i="2"/>
  <c r="F20" i="2"/>
  <c r="B27" i="2"/>
  <c r="C36" i="2"/>
  <c r="J15" i="2"/>
  <c r="B17" i="2"/>
  <c r="R18" i="2"/>
  <c r="R23" i="2"/>
  <c r="G63" i="6" s="1"/>
  <c r="K63" i="6" s="1"/>
  <c r="J25" i="2"/>
  <c r="G65" i="4" s="1"/>
  <c r="K65" i="4" s="1"/>
  <c r="C27" i="2"/>
  <c r="N30" i="2"/>
  <c r="G70" i="5" s="1"/>
  <c r="K70" i="5" s="1"/>
  <c r="F32" i="2"/>
  <c r="G101" i="3" s="1"/>
  <c r="K101" i="3" s="1"/>
  <c r="B34" i="2"/>
  <c r="F12" i="2"/>
  <c r="C17" i="2"/>
  <c r="J20" i="2"/>
  <c r="B22" i="2"/>
  <c r="D27" i="2"/>
  <c r="C34" i="2"/>
  <c r="F36" i="2"/>
  <c r="G105" i="3" s="1"/>
  <c r="K105" i="3" s="1"/>
  <c r="N15" i="2"/>
  <c r="D17" i="2"/>
  <c r="C22" i="2"/>
  <c r="N25" i="2"/>
  <c r="G65" i="5" s="1"/>
  <c r="K65" i="5" s="1"/>
  <c r="F27" i="2"/>
  <c r="B29" i="2"/>
  <c r="R30" i="2"/>
  <c r="G70" i="6" s="1"/>
  <c r="K70" i="6" s="1"/>
  <c r="J32" i="2"/>
  <c r="G101" i="4" s="1"/>
  <c r="K101" i="4" s="1"/>
  <c r="D34" i="2"/>
  <c r="J12" i="2"/>
  <c r="B14" i="2"/>
  <c r="N20" i="2"/>
  <c r="D22" i="2"/>
  <c r="C29" i="2"/>
  <c r="C39" i="2"/>
  <c r="C14" i="2"/>
  <c r="R15" i="2"/>
  <c r="F17" i="2"/>
  <c r="R25" i="2"/>
  <c r="G65" i="6" s="1"/>
  <c r="K65" i="6" s="1"/>
  <c r="J27" i="2"/>
  <c r="G67" i="4" s="1"/>
  <c r="K67" i="4" s="1"/>
  <c r="D29" i="2"/>
  <c r="N32" i="2"/>
  <c r="G101" i="5" s="1"/>
  <c r="K101" i="5" s="1"/>
  <c r="F34" i="2"/>
  <c r="G103" i="3" s="1"/>
  <c r="K103" i="3" s="1"/>
  <c r="N36" i="2"/>
  <c r="G105" i="5" s="1"/>
  <c r="K105" i="5" s="1"/>
  <c r="N12" i="2"/>
  <c r="D14" i="2"/>
  <c r="B19" i="2"/>
  <c r="R20" i="2"/>
  <c r="F22" i="2"/>
  <c r="C24" i="2"/>
  <c r="K71" i="6"/>
  <c r="B35" i="4"/>
  <c r="B76" i="4" s="1"/>
  <c r="B116" i="4" s="1"/>
  <c r="B76" i="3"/>
  <c r="B116" i="3" s="1"/>
  <c r="G35" i="4"/>
  <c r="G76" i="4" s="1"/>
  <c r="G116" i="4" s="1"/>
  <c r="G76" i="3"/>
  <c r="G116" i="3" s="1"/>
  <c r="B36" i="4"/>
  <c r="B77" i="4" s="1"/>
  <c r="B117" i="4" s="1"/>
  <c r="B77" i="3"/>
  <c r="B117" i="3" s="1"/>
  <c r="G36" i="4"/>
  <c r="G77" i="4" s="1"/>
  <c r="G117" i="4" s="1"/>
  <c r="G67" i="3" l="1"/>
  <c r="K67" i="3" s="1"/>
  <c r="I27" i="2"/>
  <c r="G66" i="3"/>
  <c r="K66" i="3" s="1"/>
  <c r="I26" i="2"/>
  <c r="G65" i="3"/>
  <c r="K65" i="3" s="1"/>
  <c r="I25" i="2"/>
  <c r="G64" i="3"/>
  <c r="K64" i="3" s="1"/>
  <c r="I24" i="2"/>
  <c r="G63" i="3"/>
  <c r="K63" i="3" s="1"/>
  <c r="I23" i="2"/>
  <c r="G62" i="3"/>
  <c r="K62" i="3" s="1"/>
  <c r="I22" i="2"/>
  <c r="G61" i="3"/>
  <c r="K61" i="3" s="1"/>
  <c r="I21" i="2"/>
  <c r="W11" i="2"/>
  <c r="B21" i="4"/>
  <c r="B21" i="5"/>
  <c r="B21" i="6"/>
  <c r="G30" i="6"/>
  <c r="K30" i="6" s="1"/>
  <c r="U20" i="2"/>
  <c r="G29" i="6"/>
  <c r="K29" i="6" s="1"/>
  <c r="U19" i="2"/>
  <c r="G28" i="6"/>
  <c r="K28" i="6" s="1"/>
  <c r="U18" i="2"/>
  <c r="G27" i="6"/>
  <c r="K27" i="6" s="1"/>
  <c r="U17" i="2"/>
  <c r="G26" i="6"/>
  <c r="K26" i="6" s="1"/>
  <c r="U16" i="2"/>
  <c r="G25" i="6"/>
  <c r="K25" i="6" s="1"/>
  <c r="U15" i="2"/>
  <c r="G24" i="6"/>
  <c r="K24" i="6" s="1"/>
  <c r="U14" i="2"/>
  <c r="G23" i="6"/>
  <c r="K23" i="6" s="1"/>
  <c r="U13" i="2"/>
  <c r="G22" i="6"/>
  <c r="K22" i="6" s="1"/>
  <c r="U12" i="2"/>
  <c r="G21" i="6"/>
  <c r="K21" i="6" s="1"/>
  <c r="U11" i="2"/>
  <c r="G20" i="6"/>
  <c r="K20" i="6" s="1"/>
  <c r="U10" i="2"/>
  <c r="G30" i="5"/>
  <c r="K30" i="5" s="1"/>
  <c r="Q20" i="2"/>
  <c r="G29" i="5"/>
  <c r="K29" i="5" s="1"/>
  <c r="Q19" i="2"/>
  <c r="G28" i="5"/>
  <c r="K28" i="5" s="1"/>
  <c r="Q18" i="2"/>
  <c r="G26" i="5"/>
  <c r="K26" i="5" s="1"/>
  <c r="Q16" i="2"/>
  <c r="G27" i="5"/>
  <c r="K27" i="5" s="1"/>
  <c r="Q17" i="2"/>
  <c r="G25" i="5"/>
  <c r="K25" i="5" s="1"/>
  <c r="Q15" i="2"/>
  <c r="G24" i="5"/>
  <c r="K24" i="5" s="1"/>
  <c r="Q14" i="2"/>
  <c r="G23" i="5"/>
  <c r="K23" i="5" s="1"/>
  <c r="Q13" i="2"/>
  <c r="G22" i="5"/>
  <c r="K22" i="5" s="1"/>
  <c r="Q12" i="2"/>
  <c r="G21" i="5"/>
  <c r="K21" i="5" s="1"/>
  <c r="Q11" i="2"/>
  <c r="G20" i="5"/>
  <c r="K20" i="5" s="1"/>
  <c r="Q10" i="2"/>
  <c r="G30" i="4"/>
  <c r="K30" i="4" s="1"/>
  <c r="M20" i="2"/>
  <c r="G29" i="4"/>
  <c r="K29" i="4" s="1"/>
  <c r="M19" i="2"/>
  <c r="G28" i="4"/>
  <c r="K28" i="4" s="1"/>
  <c r="M18" i="2"/>
  <c r="G26" i="4"/>
  <c r="K26" i="4" s="1"/>
  <c r="M16" i="2"/>
  <c r="G25" i="4"/>
  <c r="K25" i="4" s="1"/>
  <c r="M15" i="2"/>
  <c r="G24" i="4"/>
  <c r="K24" i="4" s="1"/>
  <c r="M14" i="2"/>
  <c r="G23" i="4"/>
  <c r="K23" i="4" s="1"/>
  <c r="M13" i="2"/>
  <c r="G22" i="4"/>
  <c r="K22" i="4" s="1"/>
  <c r="M12" i="2"/>
  <c r="G21" i="4"/>
  <c r="K21" i="4" s="1"/>
  <c r="M11" i="2"/>
  <c r="G30" i="3"/>
  <c r="K30" i="3" s="1"/>
  <c r="I20" i="2"/>
  <c r="G29" i="3"/>
  <c r="K29" i="3" s="1"/>
  <c r="I19" i="2"/>
  <c r="G28" i="3"/>
  <c r="K28" i="3" s="1"/>
  <c r="I18" i="2"/>
  <c r="G27" i="3"/>
  <c r="K27" i="3" s="1"/>
  <c r="I17" i="2"/>
  <c r="G26" i="3"/>
  <c r="K26" i="3" s="1"/>
  <c r="I16" i="2"/>
  <c r="G25" i="3"/>
  <c r="K25" i="3" s="1"/>
  <c r="I15" i="2"/>
  <c r="G24" i="3"/>
  <c r="K24" i="3" s="1"/>
  <c r="I14" i="2"/>
  <c r="G23" i="3"/>
  <c r="K23" i="3" s="1"/>
  <c r="I13" i="2"/>
  <c r="G22" i="3"/>
  <c r="K22" i="3" s="1"/>
  <c r="I12" i="2"/>
  <c r="G21" i="3"/>
  <c r="K21" i="3" s="1"/>
  <c r="I11" i="2"/>
  <c r="G20" i="4"/>
  <c r="K20" i="4" s="1"/>
  <c r="M10" i="2"/>
  <c r="G20" i="3"/>
  <c r="K20" i="3" s="1"/>
  <c r="I10" i="2"/>
  <c r="B29" i="6"/>
  <c r="B29" i="4"/>
  <c r="B29" i="5"/>
  <c r="B29" i="3"/>
  <c r="W19" i="2"/>
  <c r="V19" i="2"/>
  <c r="E19" i="2"/>
  <c r="E101" i="6"/>
  <c r="E101" i="5"/>
  <c r="E101" i="4"/>
  <c r="E101" i="3"/>
  <c r="C111" i="5"/>
  <c r="C111" i="6"/>
  <c r="C111" i="3"/>
  <c r="C111" i="4"/>
  <c r="B61" i="6"/>
  <c r="B61" i="4"/>
  <c r="B61" i="3"/>
  <c r="B61" i="5"/>
  <c r="W21" i="2"/>
  <c r="V21" i="2"/>
  <c r="E21" i="2"/>
  <c r="E67" i="6"/>
  <c r="E67" i="3"/>
  <c r="E67" i="5"/>
  <c r="E67" i="4"/>
  <c r="E110" i="5"/>
  <c r="E110" i="3"/>
  <c r="E110" i="4"/>
  <c r="E110" i="6"/>
  <c r="C26" i="6"/>
  <c r="C26" i="4"/>
  <c r="C26" i="5"/>
  <c r="C26" i="3"/>
  <c r="E62" i="5"/>
  <c r="E62" i="3"/>
  <c r="E62" i="6"/>
  <c r="E62" i="4"/>
  <c r="B24" i="3"/>
  <c r="B24" i="4"/>
  <c r="B24" i="5"/>
  <c r="B24" i="6"/>
  <c r="E14" i="2"/>
  <c r="W14" i="2"/>
  <c r="V14" i="2"/>
  <c r="C30" i="6"/>
  <c r="C30" i="3"/>
  <c r="C30" i="4"/>
  <c r="C30" i="5"/>
  <c r="B70" i="6"/>
  <c r="B70" i="4"/>
  <c r="B70" i="3"/>
  <c r="B70" i="5"/>
  <c r="W30" i="2"/>
  <c r="X30" i="2" s="1"/>
  <c r="V30" i="2"/>
  <c r="E30" i="2"/>
  <c r="E111" i="5"/>
  <c r="E111" i="6"/>
  <c r="E111" i="3"/>
  <c r="E111" i="4"/>
  <c r="B63" i="6"/>
  <c r="E23" i="2"/>
  <c r="B63" i="4"/>
  <c r="B63" i="3"/>
  <c r="B63" i="5"/>
  <c r="W23" i="2"/>
  <c r="V23" i="2"/>
  <c r="E25" i="6"/>
  <c r="E25" i="3"/>
  <c r="E25" i="4"/>
  <c r="E25" i="5"/>
  <c r="E63" i="6"/>
  <c r="E63" i="4"/>
  <c r="E63" i="3"/>
  <c r="E63" i="5"/>
  <c r="B107" i="6"/>
  <c r="B107" i="3"/>
  <c r="E38" i="2"/>
  <c r="B107" i="4"/>
  <c r="B107" i="5"/>
  <c r="W38" i="2"/>
  <c r="X38" i="2" s="1"/>
  <c r="V38" i="2"/>
  <c r="C23" i="6"/>
  <c r="C23" i="4"/>
  <c r="C23" i="3"/>
  <c r="C23" i="5"/>
  <c r="C108" i="5"/>
  <c r="C108" i="3"/>
  <c r="C108" i="6"/>
  <c r="C108" i="4"/>
  <c r="E24" i="3"/>
  <c r="E24" i="4"/>
  <c r="E24" i="5"/>
  <c r="E24" i="6"/>
  <c r="E28" i="3"/>
  <c r="E28" i="4"/>
  <c r="E28" i="5"/>
  <c r="E28" i="6"/>
  <c r="B108" i="5"/>
  <c r="W39" i="2"/>
  <c r="X39" i="2" s="1"/>
  <c r="V39" i="2"/>
  <c r="B108" i="3"/>
  <c r="B108" i="6"/>
  <c r="E39" i="2"/>
  <c r="B108" i="4"/>
  <c r="B28" i="5"/>
  <c r="B28" i="6"/>
  <c r="B28" i="3"/>
  <c r="B28" i="4"/>
  <c r="W18" i="2"/>
  <c r="V18" i="2"/>
  <c r="E18" i="2"/>
  <c r="B71" i="5"/>
  <c r="E31" i="2"/>
  <c r="B71" i="4"/>
  <c r="B71" i="3"/>
  <c r="B71" i="6"/>
  <c r="W31" i="2"/>
  <c r="X31" i="2" s="1"/>
  <c r="V31" i="2"/>
  <c r="B103" i="6"/>
  <c r="W34" i="2"/>
  <c r="X34" i="2" s="1"/>
  <c r="B103" i="5"/>
  <c r="B103" i="4"/>
  <c r="B103" i="3"/>
  <c r="E34" i="2"/>
  <c r="V34" i="2"/>
  <c r="C107" i="6"/>
  <c r="C107" i="4"/>
  <c r="C107" i="5"/>
  <c r="C107" i="3"/>
  <c r="E29" i="6"/>
  <c r="E29" i="4"/>
  <c r="E29" i="5"/>
  <c r="E29" i="3"/>
  <c r="E103" i="6"/>
  <c r="E103" i="4"/>
  <c r="E103" i="5"/>
  <c r="E103" i="3"/>
  <c r="E70" i="6"/>
  <c r="E70" i="4"/>
  <c r="E70" i="3"/>
  <c r="E70" i="5"/>
  <c r="E20" i="6"/>
  <c r="E20" i="4"/>
  <c r="E20" i="3"/>
  <c r="E20" i="5"/>
  <c r="B20" i="6"/>
  <c r="B20" i="4"/>
  <c r="B20" i="3"/>
  <c r="B20" i="5"/>
  <c r="V10" i="2"/>
  <c r="E10" i="2"/>
  <c r="W10" i="2"/>
  <c r="E102" i="5"/>
  <c r="E102" i="4"/>
  <c r="E102" i="6"/>
  <c r="E102" i="3"/>
  <c r="E71" i="5"/>
  <c r="E71" i="4"/>
  <c r="E71" i="3"/>
  <c r="E71" i="6"/>
  <c r="C22" i="4"/>
  <c r="C22" i="3"/>
  <c r="C22" i="5"/>
  <c r="C22" i="6"/>
  <c r="C65" i="5"/>
  <c r="C65" i="3"/>
  <c r="C65" i="4"/>
  <c r="C65" i="6"/>
  <c r="B66" i="6"/>
  <c r="B66" i="5"/>
  <c r="B66" i="4"/>
  <c r="B66" i="3"/>
  <c r="W26" i="2"/>
  <c r="V26" i="2"/>
  <c r="E26" i="2"/>
  <c r="B69" i="5"/>
  <c r="B69" i="6"/>
  <c r="B69" i="4"/>
  <c r="B69" i="3"/>
  <c r="E29" i="2"/>
  <c r="W29" i="2"/>
  <c r="X29" i="2" s="1"/>
  <c r="V29" i="2"/>
  <c r="C67" i="6"/>
  <c r="C67" i="5"/>
  <c r="C67" i="4"/>
  <c r="C67" i="3"/>
  <c r="B64" i="6"/>
  <c r="B64" i="3"/>
  <c r="V24" i="2"/>
  <c r="B64" i="5"/>
  <c r="B64" i="4"/>
  <c r="W24" i="2"/>
  <c r="E24" i="2"/>
  <c r="E108" i="5"/>
  <c r="E108" i="3"/>
  <c r="E108" i="6"/>
  <c r="E108" i="4"/>
  <c r="E107" i="4"/>
  <c r="E107" i="5"/>
  <c r="E107" i="6"/>
  <c r="E107" i="3"/>
  <c r="C21" i="3"/>
  <c r="C21" i="6"/>
  <c r="C21" i="5"/>
  <c r="C21" i="4"/>
  <c r="B104" i="6"/>
  <c r="B104" i="3"/>
  <c r="B104" i="5"/>
  <c r="B104" i="4"/>
  <c r="E35" i="2"/>
  <c r="W35" i="2"/>
  <c r="X35" i="2" s="1"/>
  <c r="V35" i="2"/>
  <c r="B26" i="6"/>
  <c r="B26" i="5"/>
  <c r="B26" i="3"/>
  <c r="B26" i="4"/>
  <c r="W16" i="2"/>
  <c r="V16" i="2"/>
  <c r="E16" i="2"/>
  <c r="C25" i="6"/>
  <c r="C25" i="3"/>
  <c r="C25" i="4"/>
  <c r="C25" i="5"/>
  <c r="B101" i="6"/>
  <c r="B101" i="5"/>
  <c r="V32" i="2"/>
  <c r="B101" i="4"/>
  <c r="B101" i="3"/>
  <c r="E32" i="2"/>
  <c r="W32" i="2"/>
  <c r="X32" i="2" s="1"/>
  <c r="B30" i="6"/>
  <c r="B30" i="3"/>
  <c r="B30" i="4"/>
  <c r="B30" i="5"/>
  <c r="E20" i="2"/>
  <c r="W20" i="2"/>
  <c r="V20" i="2"/>
  <c r="E104" i="3"/>
  <c r="E104" i="5"/>
  <c r="E104" i="4"/>
  <c r="E104" i="6"/>
  <c r="E61" i="6"/>
  <c r="E61" i="4"/>
  <c r="E61" i="3"/>
  <c r="E61" i="5"/>
  <c r="C62" i="5"/>
  <c r="C62" i="4"/>
  <c r="C62" i="3"/>
  <c r="C62" i="6"/>
  <c r="B23" i="6"/>
  <c r="B23" i="5"/>
  <c r="B23" i="4"/>
  <c r="B23" i="3"/>
  <c r="W13" i="2"/>
  <c r="V13" i="2"/>
  <c r="E13" i="2"/>
  <c r="C24" i="3"/>
  <c r="C24" i="4"/>
  <c r="C24" i="5"/>
  <c r="C24" i="6"/>
  <c r="E27" i="3"/>
  <c r="E27" i="6"/>
  <c r="E27" i="4"/>
  <c r="E27" i="5"/>
  <c r="B27" i="3"/>
  <c r="B27" i="6"/>
  <c r="B27" i="4"/>
  <c r="B27" i="5"/>
  <c r="E17" i="2"/>
  <c r="W17" i="2"/>
  <c r="V17" i="2"/>
  <c r="C101" i="6"/>
  <c r="C101" i="5"/>
  <c r="C101" i="4"/>
  <c r="C101" i="3"/>
  <c r="B109" i="6"/>
  <c r="W40" i="2"/>
  <c r="X40" i="2" s="1"/>
  <c r="B109" i="5"/>
  <c r="V40" i="2"/>
  <c r="B109" i="3"/>
  <c r="E40" i="2"/>
  <c r="B109" i="4"/>
  <c r="B68" i="6"/>
  <c r="B68" i="4"/>
  <c r="B68" i="3"/>
  <c r="B68" i="5"/>
  <c r="V28" i="2"/>
  <c r="W28" i="2"/>
  <c r="X28" i="2" s="1"/>
  <c r="E28" i="2"/>
  <c r="E68" i="5"/>
  <c r="E68" i="4"/>
  <c r="E68" i="3"/>
  <c r="E68" i="6"/>
  <c r="E69" i="6"/>
  <c r="E69" i="4"/>
  <c r="E69" i="3"/>
  <c r="E69" i="5"/>
  <c r="E30" i="3"/>
  <c r="E30" i="4"/>
  <c r="E30" i="5"/>
  <c r="E30" i="6"/>
  <c r="C70" i="6"/>
  <c r="C70" i="4"/>
  <c r="C70" i="3"/>
  <c r="C70" i="5"/>
  <c r="C109" i="6"/>
  <c r="C109" i="4"/>
  <c r="C109" i="5"/>
  <c r="C109" i="3"/>
  <c r="B105" i="5"/>
  <c r="B105" i="3"/>
  <c r="B105" i="4"/>
  <c r="B105" i="6"/>
  <c r="W36" i="2"/>
  <c r="X36" i="2" s="1"/>
  <c r="V36" i="2"/>
  <c r="E36" i="2"/>
  <c r="B22" i="4"/>
  <c r="B22" i="3"/>
  <c r="B22" i="5"/>
  <c r="B22" i="6"/>
  <c r="E12" i="2"/>
  <c r="W12" i="2"/>
  <c r="V12" i="2"/>
  <c r="E23" i="6"/>
  <c r="E23" i="4"/>
  <c r="E23" i="3"/>
  <c r="E23" i="5"/>
  <c r="C106" i="6"/>
  <c r="C106" i="4"/>
  <c r="C106" i="3"/>
  <c r="C106" i="5"/>
  <c r="E64" i="6"/>
  <c r="E64" i="5"/>
  <c r="E64" i="4"/>
  <c r="E64" i="3"/>
  <c r="E109" i="6"/>
  <c r="E109" i="4"/>
  <c r="E109" i="5"/>
  <c r="E109" i="3"/>
  <c r="C71" i="5"/>
  <c r="C71" i="3"/>
  <c r="C71" i="4"/>
  <c r="C71" i="6"/>
  <c r="C29" i="6"/>
  <c r="C29" i="4"/>
  <c r="C29" i="5"/>
  <c r="C29" i="3"/>
  <c r="C105" i="5"/>
  <c r="C105" i="3"/>
  <c r="C105" i="4"/>
  <c r="C105" i="6"/>
  <c r="B65" i="5"/>
  <c r="B65" i="4"/>
  <c r="B65" i="3"/>
  <c r="B65" i="6"/>
  <c r="E25" i="2"/>
  <c r="W25" i="2"/>
  <c r="V25" i="2"/>
  <c r="C102" i="5"/>
  <c r="C102" i="4"/>
  <c r="C102" i="6"/>
  <c r="C102" i="3"/>
  <c r="E11" i="2"/>
  <c r="C64" i="6"/>
  <c r="C64" i="5"/>
  <c r="C64" i="4"/>
  <c r="C64" i="3"/>
  <c r="C103" i="6"/>
  <c r="C103" i="4"/>
  <c r="C103" i="5"/>
  <c r="C103" i="3"/>
  <c r="B67" i="6"/>
  <c r="B67" i="5"/>
  <c r="B67" i="4"/>
  <c r="B67" i="3"/>
  <c r="E27" i="2"/>
  <c r="W27" i="2"/>
  <c r="V27" i="2"/>
  <c r="B106" i="6"/>
  <c r="B106" i="3"/>
  <c r="B106" i="4"/>
  <c r="B106" i="5"/>
  <c r="W37" i="2"/>
  <c r="X37" i="2" s="1"/>
  <c r="V37" i="2"/>
  <c r="E37" i="2"/>
  <c r="E105" i="5"/>
  <c r="E105" i="3"/>
  <c r="E105" i="4"/>
  <c r="E105" i="6"/>
  <c r="C63" i="6"/>
  <c r="C63" i="4"/>
  <c r="C63" i="3"/>
  <c r="C63" i="5"/>
  <c r="E66" i="6"/>
  <c r="E66" i="5"/>
  <c r="E66" i="4"/>
  <c r="E66" i="3"/>
  <c r="B102" i="5"/>
  <c r="B102" i="3"/>
  <c r="B102" i="4"/>
  <c r="B102" i="6"/>
  <c r="W33" i="2"/>
  <c r="X33" i="2" s="1"/>
  <c r="V33" i="2"/>
  <c r="E33" i="2"/>
  <c r="V11" i="2"/>
  <c r="C61" i="6"/>
  <c r="C61" i="4"/>
  <c r="C61" i="3"/>
  <c r="C61" i="5"/>
  <c r="B62" i="4"/>
  <c r="B62" i="3"/>
  <c r="B62" i="5"/>
  <c r="B62" i="6"/>
  <c r="E22" i="2"/>
  <c r="W22" i="2"/>
  <c r="V22" i="2"/>
  <c r="E22" i="4"/>
  <c r="E22" i="3"/>
  <c r="E22" i="5"/>
  <c r="E22" i="6"/>
  <c r="B25" i="6"/>
  <c r="B25" i="3"/>
  <c r="B25" i="4"/>
  <c r="B25" i="5"/>
  <c r="E15" i="2"/>
  <c r="V15" i="2"/>
  <c r="W15" i="2"/>
  <c r="C28" i="6"/>
  <c r="C28" i="3"/>
  <c r="C28" i="4"/>
  <c r="C28" i="5"/>
  <c r="E106" i="6"/>
  <c r="E106" i="4"/>
  <c r="E106" i="3"/>
  <c r="E106" i="5"/>
  <c r="B110" i="6"/>
  <c r="B110" i="5"/>
  <c r="B110" i="3"/>
  <c r="E41" i="2"/>
  <c r="B110" i="4"/>
  <c r="W41" i="2"/>
  <c r="X41" i="2" s="1"/>
  <c r="V41" i="2"/>
  <c r="E26" i="6"/>
  <c r="E26" i="4"/>
  <c r="E26" i="5"/>
  <c r="E26" i="3"/>
  <c r="C66" i="6"/>
  <c r="C66" i="5"/>
  <c r="C66" i="4"/>
  <c r="C66" i="3"/>
  <c r="C69" i="6"/>
  <c r="C69" i="4"/>
  <c r="C69" i="3"/>
  <c r="C69" i="5"/>
  <c r="C110" i="6"/>
  <c r="C110" i="5"/>
  <c r="C110" i="3"/>
  <c r="C110" i="4"/>
  <c r="C104" i="3"/>
  <c r="C104" i="5"/>
  <c r="C104" i="4"/>
  <c r="C104" i="6"/>
  <c r="E21" i="3"/>
  <c r="E21" i="6"/>
  <c r="E21" i="5"/>
  <c r="E21" i="4"/>
  <c r="C27" i="3"/>
  <c r="C27" i="6"/>
  <c r="C27" i="4"/>
  <c r="C27" i="5"/>
  <c r="E65" i="5"/>
  <c r="E65" i="4"/>
  <c r="E65" i="3"/>
  <c r="E65" i="6"/>
  <c r="B111" i="5"/>
  <c r="W42" i="2"/>
  <c r="X42" i="2" s="1"/>
  <c r="V42" i="2"/>
  <c r="B111" i="6"/>
  <c r="B111" i="3"/>
  <c r="E42" i="2"/>
  <c r="B111" i="4"/>
  <c r="C20" i="6"/>
  <c r="C20" i="4"/>
  <c r="C20" i="3"/>
  <c r="C20" i="5"/>
  <c r="C68" i="5"/>
  <c r="C68" i="3"/>
  <c r="C68" i="6"/>
  <c r="C68" i="4"/>
  <c r="O21" i="3"/>
  <c r="X11" i="2" l="1"/>
  <c r="O21" i="4"/>
  <c r="O21" i="5"/>
  <c r="O21" i="6" s="1"/>
  <c r="X22" i="2"/>
  <c r="X23" i="2"/>
  <c r="X24" i="2"/>
  <c r="X26" i="2"/>
  <c r="X27" i="2"/>
  <c r="X25" i="2"/>
  <c r="X21" i="2"/>
  <c r="X15" i="2"/>
  <c r="X10" i="2"/>
  <c r="M21" i="3"/>
  <c r="M21" i="4" s="1"/>
  <c r="M21" i="5" s="1"/>
  <c r="Q21" i="5" s="1"/>
  <c r="X20" i="2"/>
  <c r="X18" i="2"/>
  <c r="X19" i="2"/>
  <c r="X17" i="2"/>
  <c r="X16" i="2"/>
  <c r="F30" i="4"/>
  <c r="H30" i="4" s="1"/>
  <c r="F30" i="5"/>
  <c r="J30" i="5" s="1"/>
  <c r="F30" i="6"/>
  <c r="J30" i="6" s="1"/>
  <c r="F30" i="3"/>
  <c r="J30" i="3" s="1"/>
  <c r="P106" i="4"/>
  <c r="O106" i="4"/>
  <c r="N106" i="4"/>
  <c r="M106" i="4"/>
  <c r="J106" i="4"/>
  <c r="H106" i="4"/>
  <c r="F61" i="6"/>
  <c r="J61" i="6" s="1"/>
  <c r="F61" i="4"/>
  <c r="J61" i="4" s="1"/>
  <c r="F61" i="3"/>
  <c r="J61" i="3" s="1"/>
  <c r="F61" i="5"/>
  <c r="J61" i="5" s="1"/>
  <c r="O64" i="5"/>
  <c r="P68" i="6"/>
  <c r="O68" i="6"/>
  <c r="N68" i="6"/>
  <c r="M68" i="6"/>
  <c r="J68" i="6"/>
  <c r="H68" i="6"/>
  <c r="J111" i="3"/>
  <c r="H111" i="3"/>
  <c r="P111" i="3"/>
  <c r="O111" i="3"/>
  <c r="N111" i="3"/>
  <c r="M111" i="3"/>
  <c r="O61" i="3"/>
  <c r="M61" i="3"/>
  <c r="M61" i="4" s="1"/>
  <c r="P104" i="3"/>
  <c r="O104" i="3"/>
  <c r="N104" i="3"/>
  <c r="M104" i="3"/>
  <c r="J104" i="3"/>
  <c r="H104" i="3"/>
  <c r="P71" i="6"/>
  <c r="O71" i="6"/>
  <c r="N71" i="6"/>
  <c r="M71" i="6"/>
  <c r="J71" i="6"/>
  <c r="H71" i="6"/>
  <c r="O61" i="5"/>
  <c r="J102" i="5"/>
  <c r="H102" i="5"/>
  <c r="P102" i="5"/>
  <c r="O102" i="5"/>
  <c r="N102" i="5"/>
  <c r="M102" i="5"/>
  <c r="O67" i="5"/>
  <c r="F63" i="6"/>
  <c r="H63" i="6" s="1"/>
  <c r="F63" i="4"/>
  <c r="F63" i="3"/>
  <c r="J63" i="3" s="1"/>
  <c r="F63" i="5"/>
  <c r="O26" i="3"/>
  <c r="O26" i="4" s="1"/>
  <c r="O26" i="5" s="1"/>
  <c r="M26" i="3"/>
  <c r="M26" i="4" s="1"/>
  <c r="M26" i="5" s="1"/>
  <c r="M26" i="6" s="1"/>
  <c r="O65" i="6"/>
  <c r="F25" i="6"/>
  <c r="H25" i="6" s="1"/>
  <c r="F25" i="3"/>
  <c r="J25" i="3" s="1"/>
  <c r="F25" i="4"/>
  <c r="J25" i="4" s="1"/>
  <c r="F25" i="5"/>
  <c r="J25" i="5" s="1"/>
  <c r="F109" i="6"/>
  <c r="F109" i="4"/>
  <c r="F109" i="5"/>
  <c r="F109" i="3"/>
  <c r="O65" i="5"/>
  <c r="O67" i="3"/>
  <c r="M67" i="3"/>
  <c r="M67" i="4" s="1"/>
  <c r="M67" i="5" s="1"/>
  <c r="F110" i="5"/>
  <c r="F110" i="3"/>
  <c r="F110" i="4"/>
  <c r="F110" i="6"/>
  <c r="P110" i="5"/>
  <c r="O110" i="5"/>
  <c r="N110" i="5"/>
  <c r="M110" i="5"/>
  <c r="J110" i="5"/>
  <c r="H110" i="5"/>
  <c r="O63" i="6"/>
  <c r="O61" i="4"/>
  <c r="J111" i="5"/>
  <c r="H111" i="5"/>
  <c r="P111" i="5"/>
  <c r="O111" i="5"/>
  <c r="N111" i="5"/>
  <c r="M111" i="5"/>
  <c r="N104" i="6"/>
  <c r="M104" i="6"/>
  <c r="J104" i="6"/>
  <c r="H104" i="6"/>
  <c r="P104" i="6"/>
  <c r="O104" i="6"/>
  <c r="H110" i="3"/>
  <c r="P110" i="3"/>
  <c r="O110" i="3"/>
  <c r="N110" i="3"/>
  <c r="M110" i="3"/>
  <c r="J110" i="3"/>
  <c r="N101" i="4"/>
  <c r="M101" i="4"/>
  <c r="P101" i="4"/>
  <c r="O101" i="4"/>
  <c r="J101" i="4"/>
  <c r="H101" i="4"/>
  <c r="M28" i="3"/>
  <c r="M28" i="4" s="1"/>
  <c r="M28" i="5" s="1"/>
  <c r="O28" i="3"/>
  <c r="O28" i="4" s="1"/>
  <c r="O28" i="5" s="1"/>
  <c r="O28" i="6" s="1"/>
  <c r="F65" i="5"/>
  <c r="H65" i="5" s="1"/>
  <c r="F65" i="3"/>
  <c r="H65" i="3" s="1"/>
  <c r="F65" i="4"/>
  <c r="J65" i="4" s="1"/>
  <c r="F65" i="6"/>
  <c r="J65" i="6" s="1"/>
  <c r="P71" i="3"/>
  <c r="O71" i="3"/>
  <c r="N71" i="3"/>
  <c r="M71" i="3"/>
  <c r="J71" i="3"/>
  <c r="H71" i="3"/>
  <c r="M65" i="3"/>
  <c r="O65" i="3"/>
  <c r="P102" i="6"/>
  <c r="O102" i="6"/>
  <c r="J102" i="6"/>
  <c r="N102" i="6"/>
  <c r="M102" i="6"/>
  <c r="H102" i="6"/>
  <c r="P109" i="3"/>
  <c r="O109" i="3"/>
  <c r="N109" i="3"/>
  <c r="M109" i="3"/>
  <c r="J109" i="3"/>
  <c r="H109" i="3"/>
  <c r="P69" i="4"/>
  <c r="O69" i="4"/>
  <c r="N69" i="4"/>
  <c r="M69" i="4"/>
  <c r="J69" i="4"/>
  <c r="H69" i="4"/>
  <c r="P106" i="5"/>
  <c r="O106" i="5"/>
  <c r="N106" i="5"/>
  <c r="M106" i="5"/>
  <c r="J106" i="5"/>
  <c r="H106" i="5"/>
  <c r="P109" i="4"/>
  <c r="O109" i="4"/>
  <c r="N109" i="4"/>
  <c r="M109" i="4"/>
  <c r="J109" i="4"/>
  <c r="H109" i="4"/>
  <c r="P111" i="6"/>
  <c r="O111" i="6"/>
  <c r="J111" i="6"/>
  <c r="N111" i="6"/>
  <c r="M111" i="6"/>
  <c r="H111" i="6"/>
  <c r="N104" i="4"/>
  <c r="M104" i="4"/>
  <c r="P104" i="4"/>
  <c r="O104" i="4"/>
  <c r="J104" i="4"/>
  <c r="H104" i="4"/>
  <c r="F101" i="5"/>
  <c r="F101" i="4"/>
  <c r="F101" i="3"/>
  <c r="F101" i="6"/>
  <c r="J105" i="5"/>
  <c r="H105" i="5"/>
  <c r="O105" i="5"/>
  <c r="N105" i="5"/>
  <c r="M105" i="5"/>
  <c r="P105" i="5"/>
  <c r="O26" i="6"/>
  <c r="O67" i="6"/>
  <c r="P101" i="3"/>
  <c r="O101" i="3"/>
  <c r="N101" i="3"/>
  <c r="M101" i="3"/>
  <c r="J101" i="3"/>
  <c r="H101" i="3"/>
  <c r="F22" i="4"/>
  <c r="H22" i="4" s="1"/>
  <c r="F22" i="3"/>
  <c r="J22" i="3" s="1"/>
  <c r="F22" i="5"/>
  <c r="H22" i="5" s="1"/>
  <c r="F22" i="6"/>
  <c r="H22" i="6" s="1"/>
  <c r="N101" i="6"/>
  <c r="M101" i="6"/>
  <c r="J101" i="6"/>
  <c r="H101" i="6"/>
  <c r="P101" i="6"/>
  <c r="O101" i="6"/>
  <c r="N69" i="5"/>
  <c r="M69" i="5"/>
  <c r="J69" i="5"/>
  <c r="H69" i="5"/>
  <c r="P69" i="5"/>
  <c r="O69" i="5"/>
  <c r="P108" i="4"/>
  <c r="O108" i="4"/>
  <c r="N108" i="4"/>
  <c r="M108" i="4"/>
  <c r="J108" i="4"/>
  <c r="H108" i="4"/>
  <c r="N103" i="6"/>
  <c r="M103" i="6"/>
  <c r="J103" i="6"/>
  <c r="H103" i="6"/>
  <c r="P103" i="6"/>
  <c r="O103" i="6"/>
  <c r="P71" i="4"/>
  <c r="O71" i="4"/>
  <c r="N71" i="4"/>
  <c r="M71" i="4"/>
  <c r="J71" i="4"/>
  <c r="H71" i="4"/>
  <c r="H71" i="5"/>
  <c r="P71" i="5"/>
  <c r="O71" i="5"/>
  <c r="N71" i="5"/>
  <c r="M71" i="5"/>
  <c r="J71" i="5"/>
  <c r="O63" i="4"/>
  <c r="P63" i="4" s="1"/>
  <c r="J63" i="4"/>
  <c r="H63" i="4"/>
  <c r="F69" i="6"/>
  <c r="F69" i="4"/>
  <c r="F69" i="3"/>
  <c r="F69" i="5"/>
  <c r="F20" i="6"/>
  <c r="J20" i="6" s="1"/>
  <c r="F20" i="4"/>
  <c r="H20" i="4" s="1"/>
  <c r="F20" i="3"/>
  <c r="J20" i="3" s="1"/>
  <c r="F20" i="5"/>
  <c r="J20" i="5" s="1"/>
  <c r="F108" i="5"/>
  <c r="F108" i="3"/>
  <c r="F108" i="6"/>
  <c r="F108" i="4"/>
  <c r="O107" i="5"/>
  <c r="N107" i="5"/>
  <c r="M107" i="5"/>
  <c r="J107" i="5"/>
  <c r="H107" i="5"/>
  <c r="P107" i="5"/>
  <c r="F70" i="6"/>
  <c r="F70" i="4"/>
  <c r="F70" i="3"/>
  <c r="F70" i="5"/>
  <c r="P106" i="3"/>
  <c r="O106" i="3"/>
  <c r="N106" i="3"/>
  <c r="M106" i="3"/>
  <c r="J106" i="3"/>
  <c r="H106" i="3"/>
  <c r="F71" i="5"/>
  <c r="F71" i="3"/>
  <c r="F71" i="6"/>
  <c r="F71" i="4"/>
  <c r="P102" i="4"/>
  <c r="O102" i="4"/>
  <c r="N102" i="4"/>
  <c r="M102" i="4"/>
  <c r="J102" i="4"/>
  <c r="H102" i="4"/>
  <c r="P104" i="5"/>
  <c r="O104" i="5"/>
  <c r="N104" i="5"/>
  <c r="M104" i="5"/>
  <c r="J104" i="5"/>
  <c r="H104" i="5"/>
  <c r="M25" i="3"/>
  <c r="M25" i="4" s="1"/>
  <c r="M25" i="5" s="1"/>
  <c r="O25" i="3"/>
  <c r="O61" i="6"/>
  <c r="H101" i="5"/>
  <c r="P101" i="5"/>
  <c r="O101" i="5"/>
  <c r="N101" i="5"/>
  <c r="M101" i="5"/>
  <c r="J101" i="5"/>
  <c r="P108" i="6"/>
  <c r="O108" i="6"/>
  <c r="J108" i="6"/>
  <c r="N108" i="6"/>
  <c r="M108" i="6"/>
  <c r="H108" i="6"/>
  <c r="N107" i="4"/>
  <c r="M107" i="4"/>
  <c r="P107" i="4"/>
  <c r="O107" i="4"/>
  <c r="J107" i="4"/>
  <c r="H107" i="4"/>
  <c r="F29" i="6"/>
  <c r="J29" i="6" s="1"/>
  <c r="F29" i="4"/>
  <c r="J29" i="4" s="1"/>
  <c r="F29" i="5"/>
  <c r="J29" i="5" s="1"/>
  <c r="F29" i="3"/>
  <c r="J29" i="3" s="1"/>
  <c r="J105" i="3"/>
  <c r="H105" i="3"/>
  <c r="P105" i="3"/>
  <c r="O105" i="3"/>
  <c r="N105" i="3"/>
  <c r="M105" i="3"/>
  <c r="X14" i="2"/>
  <c r="J102" i="3"/>
  <c r="H102" i="3"/>
  <c r="P102" i="3"/>
  <c r="O102" i="3"/>
  <c r="N102" i="3"/>
  <c r="M102" i="3"/>
  <c r="O63" i="3"/>
  <c r="M63" i="3"/>
  <c r="H63" i="3"/>
  <c r="O24" i="3"/>
  <c r="O24" i="4" s="1"/>
  <c r="O24" i="5" s="1"/>
  <c r="O24" i="6" s="1"/>
  <c r="M24" i="3"/>
  <c r="X12" i="2"/>
  <c r="F27" i="6"/>
  <c r="H27" i="6" s="1"/>
  <c r="F27" i="4"/>
  <c r="J27" i="4" s="1"/>
  <c r="F27" i="5"/>
  <c r="J27" i="5" s="1"/>
  <c r="F27" i="3"/>
  <c r="H27" i="3" s="1"/>
  <c r="J108" i="3"/>
  <c r="H108" i="3"/>
  <c r="M108" i="3"/>
  <c r="P108" i="3"/>
  <c r="O108" i="3"/>
  <c r="N108" i="3"/>
  <c r="F107" i="4"/>
  <c r="F107" i="5"/>
  <c r="F107" i="6"/>
  <c r="F107" i="3"/>
  <c r="P111" i="4"/>
  <c r="O111" i="4"/>
  <c r="N111" i="4"/>
  <c r="M111" i="4"/>
  <c r="J111" i="4"/>
  <c r="H111" i="4"/>
  <c r="J106" i="6"/>
  <c r="H106" i="6"/>
  <c r="P106" i="6"/>
  <c r="O106" i="6"/>
  <c r="N106" i="6"/>
  <c r="M106" i="6"/>
  <c r="O65" i="4"/>
  <c r="O30" i="3"/>
  <c r="O30" i="4" s="1"/>
  <c r="O30" i="5" s="1"/>
  <c r="O30" i="6" s="1"/>
  <c r="M30" i="3"/>
  <c r="F28" i="3"/>
  <c r="J28" i="3" s="1"/>
  <c r="F28" i="4"/>
  <c r="J28" i="4" s="1"/>
  <c r="F28" i="5"/>
  <c r="J28" i="5" s="1"/>
  <c r="F28" i="6"/>
  <c r="J28" i="6" s="1"/>
  <c r="O67" i="4"/>
  <c r="N110" i="6"/>
  <c r="M110" i="6"/>
  <c r="J110" i="6"/>
  <c r="H110" i="6"/>
  <c r="P110" i="6"/>
  <c r="O110" i="6"/>
  <c r="O66" i="3"/>
  <c r="M66" i="3"/>
  <c r="M66" i="4" s="1"/>
  <c r="M66" i="5" s="1"/>
  <c r="P107" i="3"/>
  <c r="O107" i="3"/>
  <c r="N107" i="3"/>
  <c r="M107" i="3"/>
  <c r="J107" i="3"/>
  <c r="H107" i="3"/>
  <c r="P70" i="5"/>
  <c r="O70" i="5"/>
  <c r="N70" i="5"/>
  <c r="M70" i="5"/>
  <c r="J70" i="5"/>
  <c r="H70" i="5"/>
  <c r="P68" i="3"/>
  <c r="O68" i="3"/>
  <c r="N68" i="3"/>
  <c r="M68" i="3"/>
  <c r="J68" i="3"/>
  <c r="H68" i="3"/>
  <c r="F104" i="3"/>
  <c r="F104" i="5"/>
  <c r="F104" i="4"/>
  <c r="F104" i="6"/>
  <c r="N69" i="3"/>
  <c r="P69" i="3"/>
  <c r="O69" i="3"/>
  <c r="M69" i="3"/>
  <c r="J69" i="3"/>
  <c r="H69" i="3"/>
  <c r="O62" i="6"/>
  <c r="O62" i="5"/>
  <c r="O20" i="3"/>
  <c r="O20" i="4" s="1"/>
  <c r="O20" i="5" s="1"/>
  <c r="O20" i="6" s="1"/>
  <c r="M20" i="3"/>
  <c r="M20" i="4" s="1"/>
  <c r="M20" i="5" s="1"/>
  <c r="O62" i="4"/>
  <c r="F26" i="6"/>
  <c r="J26" i="6" s="1"/>
  <c r="F26" i="4"/>
  <c r="H26" i="4" s="1"/>
  <c r="F26" i="5"/>
  <c r="H26" i="5" s="1"/>
  <c r="F26" i="3"/>
  <c r="J26" i="3" s="1"/>
  <c r="O66" i="4"/>
  <c r="P103" i="3"/>
  <c r="M103" i="3"/>
  <c r="J103" i="3"/>
  <c r="H103" i="3"/>
  <c r="O103" i="3"/>
  <c r="N103" i="3"/>
  <c r="N107" i="6"/>
  <c r="M107" i="6"/>
  <c r="J107" i="6"/>
  <c r="H107" i="6"/>
  <c r="P107" i="6"/>
  <c r="O107" i="6"/>
  <c r="J70" i="3"/>
  <c r="H70" i="3"/>
  <c r="P70" i="3"/>
  <c r="O70" i="3"/>
  <c r="N70" i="3"/>
  <c r="M70" i="3"/>
  <c r="O29" i="3"/>
  <c r="O29" i="4" s="1"/>
  <c r="O29" i="5" s="1"/>
  <c r="O29" i="6" s="1"/>
  <c r="M29" i="3"/>
  <c r="P68" i="4"/>
  <c r="N68" i="4"/>
  <c r="M68" i="4"/>
  <c r="J68" i="4"/>
  <c r="H68" i="4"/>
  <c r="O68" i="4"/>
  <c r="O64" i="6"/>
  <c r="F24" i="4"/>
  <c r="J24" i="4" s="1"/>
  <c r="F24" i="5"/>
  <c r="J24" i="5" s="1"/>
  <c r="F24" i="6"/>
  <c r="J24" i="6" s="1"/>
  <c r="F24" i="3"/>
  <c r="J24" i="3" s="1"/>
  <c r="X13" i="2"/>
  <c r="M22" i="3"/>
  <c r="O22" i="3"/>
  <c r="O22" i="4" s="1"/>
  <c r="O22" i="5" s="1"/>
  <c r="O22" i="6" s="1"/>
  <c r="O62" i="3"/>
  <c r="M62" i="3"/>
  <c r="M62" i="4" s="1"/>
  <c r="F105" i="5"/>
  <c r="F105" i="3"/>
  <c r="F105" i="4"/>
  <c r="F105" i="6"/>
  <c r="O27" i="6"/>
  <c r="O66" i="5"/>
  <c r="P103" i="4"/>
  <c r="O103" i="4"/>
  <c r="N103" i="4"/>
  <c r="M103" i="4"/>
  <c r="J103" i="4"/>
  <c r="H103" i="4"/>
  <c r="J108" i="5"/>
  <c r="H108" i="5"/>
  <c r="P108" i="5"/>
  <c r="O108" i="5"/>
  <c r="N108" i="5"/>
  <c r="M108" i="5"/>
  <c r="J70" i="4"/>
  <c r="H70" i="4"/>
  <c r="P70" i="4"/>
  <c r="O70" i="4"/>
  <c r="N70" i="4"/>
  <c r="M70" i="4"/>
  <c r="P68" i="5"/>
  <c r="O68" i="5"/>
  <c r="N68" i="5"/>
  <c r="M68" i="5"/>
  <c r="J68" i="5"/>
  <c r="H68" i="5"/>
  <c r="O64" i="3"/>
  <c r="M64" i="3"/>
  <c r="M64" i="4" s="1"/>
  <c r="F67" i="6"/>
  <c r="J67" i="6" s="1"/>
  <c r="F67" i="3"/>
  <c r="J67" i="3" s="1"/>
  <c r="F67" i="5"/>
  <c r="J67" i="5" s="1"/>
  <c r="F67" i="4"/>
  <c r="J67" i="4" s="1"/>
  <c r="J63" i="5"/>
  <c r="H63" i="5"/>
  <c r="O63" i="5"/>
  <c r="P63" i="5" s="1"/>
  <c r="O23" i="3"/>
  <c r="O23" i="4" s="1"/>
  <c r="O23" i="5" s="1"/>
  <c r="O23" i="6" s="1"/>
  <c r="M23" i="3"/>
  <c r="M23" i="4" s="1"/>
  <c r="F103" i="6"/>
  <c r="F103" i="4"/>
  <c r="F103" i="5"/>
  <c r="F103" i="3"/>
  <c r="F106" i="6"/>
  <c r="F106" i="4"/>
  <c r="F106" i="3"/>
  <c r="F106" i="5"/>
  <c r="P105" i="6"/>
  <c r="O105" i="6"/>
  <c r="J105" i="6"/>
  <c r="N105" i="6"/>
  <c r="M105" i="6"/>
  <c r="H105" i="6"/>
  <c r="F68" i="5"/>
  <c r="F68" i="3"/>
  <c r="F68" i="4"/>
  <c r="F68" i="6"/>
  <c r="O27" i="3"/>
  <c r="O27" i="4" s="1"/>
  <c r="O27" i="5" s="1"/>
  <c r="M27" i="3"/>
  <c r="M27" i="4" s="1"/>
  <c r="F64" i="6"/>
  <c r="J64" i="6" s="1"/>
  <c r="F64" i="5"/>
  <c r="J64" i="5" s="1"/>
  <c r="F64" i="4"/>
  <c r="H64" i="4" s="1"/>
  <c r="F64" i="3"/>
  <c r="H64" i="3" s="1"/>
  <c r="O66" i="6"/>
  <c r="P103" i="5"/>
  <c r="O103" i="5"/>
  <c r="N103" i="5"/>
  <c r="M103" i="5"/>
  <c r="H103" i="5"/>
  <c r="J103" i="5"/>
  <c r="J70" i="6"/>
  <c r="H70" i="6"/>
  <c r="M70" i="6"/>
  <c r="P70" i="6"/>
  <c r="O70" i="6"/>
  <c r="N70" i="6"/>
  <c r="O64" i="4"/>
  <c r="F102" i="5"/>
  <c r="F102" i="6"/>
  <c r="F102" i="3"/>
  <c r="F102" i="4"/>
  <c r="F111" i="5"/>
  <c r="F111" i="6"/>
  <c r="F111" i="3"/>
  <c r="F111" i="4"/>
  <c r="F23" i="6"/>
  <c r="J23" i="6" s="1"/>
  <c r="F23" i="4"/>
  <c r="H23" i="4" s="1"/>
  <c r="F23" i="3"/>
  <c r="H23" i="3" s="1"/>
  <c r="F23" i="5"/>
  <c r="J23" i="5" s="1"/>
  <c r="N110" i="4"/>
  <c r="M110" i="4"/>
  <c r="O110" i="4"/>
  <c r="J110" i="4"/>
  <c r="H110" i="4"/>
  <c r="P110" i="4"/>
  <c r="P109" i="5"/>
  <c r="O109" i="5"/>
  <c r="N109" i="5"/>
  <c r="M109" i="5"/>
  <c r="J109" i="5"/>
  <c r="H109" i="5"/>
  <c r="H109" i="6"/>
  <c r="P109" i="6"/>
  <c r="O109" i="6"/>
  <c r="N109" i="6"/>
  <c r="M109" i="6"/>
  <c r="J109" i="6"/>
  <c r="O69" i="6"/>
  <c r="N69" i="6"/>
  <c r="P69" i="6"/>
  <c r="M69" i="6"/>
  <c r="J69" i="6"/>
  <c r="H69" i="6"/>
  <c r="F62" i="5"/>
  <c r="J62" i="5" s="1"/>
  <c r="F62" i="3"/>
  <c r="H62" i="3" s="1"/>
  <c r="F62" i="6"/>
  <c r="J62" i="6" s="1"/>
  <c r="F62" i="4"/>
  <c r="F66" i="5"/>
  <c r="J66" i="5" s="1"/>
  <c r="F66" i="4"/>
  <c r="H66" i="4" s="1"/>
  <c r="F66" i="3"/>
  <c r="J66" i="3" s="1"/>
  <c r="F66" i="6"/>
  <c r="H66" i="6" s="1"/>
  <c r="F21" i="6"/>
  <c r="F21" i="5"/>
  <c r="P21" i="5" s="1"/>
  <c r="F21" i="4"/>
  <c r="P21" i="4" s="1"/>
  <c r="F21" i="3"/>
  <c r="J105" i="4"/>
  <c r="H105" i="4"/>
  <c r="P105" i="4"/>
  <c r="O105" i="4"/>
  <c r="N105" i="4"/>
  <c r="M105" i="4"/>
  <c r="J63" i="6" l="1"/>
  <c r="P63" i="6"/>
  <c r="P61" i="4"/>
  <c r="P63" i="3"/>
  <c r="N63" i="3"/>
  <c r="P64" i="3"/>
  <c r="H65" i="4"/>
  <c r="L65" i="4" s="1"/>
  <c r="P62" i="3"/>
  <c r="J64" i="4"/>
  <c r="N64" i="3"/>
  <c r="R64" i="3" s="1"/>
  <c r="J62" i="3"/>
  <c r="L62" i="3" s="1"/>
  <c r="P65" i="4"/>
  <c r="P67" i="4"/>
  <c r="P66" i="4"/>
  <c r="P64" i="6"/>
  <c r="J66" i="6"/>
  <c r="L66" i="6" s="1"/>
  <c r="H64" i="6"/>
  <c r="L64" i="6" s="1"/>
  <c r="N64" i="4"/>
  <c r="P66" i="6"/>
  <c r="P64" i="4"/>
  <c r="J64" i="3"/>
  <c r="P62" i="5"/>
  <c r="P65" i="5"/>
  <c r="P67" i="5"/>
  <c r="P64" i="5"/>
  <c r="N67" i="4"/>
  <c r="P65" i="3"/>
  <c r="H62" i="5"/>
  <c r="N66" i="3"/>
  <c r="J65" i="3"/>
  <c r="L65" i="3" s="1"/>
  <c r="P62" i="4"/>
  <c r="P66" i="3"/>
  <c r="N65" i="3"/>
  <c r="P62" i="6"/>
  <c r="N67" i="3"/>
  <c r="P67" i="3"/>
  <c r="J66" i="4"/>
  <c r="L66" i="4" s="1"/>
  <c r="J65" i="5"/>
  <c r="N62" i="4"/>
  <c r="M62" i="5"/>
  <c r="Q62" i="5" s="1"/>
  <c r="N66" i="5"/>
  <c r="M66" i="6"/>
  <c r="N66" i="6" s="1"/>
  <c r="M67" i="6"/>
  <c r="N67" i="6" s="1"/>
  <c r="N67" i="5"/>
  <c r="M63" i="4"/>
  <c r="Q63" i="4" s="1"/>
  <c r="P65" i="6"/>
  <c r="M64" i="5"/>
  <c r="Q64" i="5" s="1"/>
  <c r="N66" i="4"/>
  <c r="M65" i="4"/>
  <c r="Q65" i="4" s="1"/>
  <c r="P67" i="6"/>
  <c r="N62" i="3"/>
  <c r="H67" i="6"/>
  <c r="L67" i="6" s="1"/>
  <c r="H67" i="3"/>
  <c r="L67" i="3" s="1"/>
  <c r="H67" i="5"/>
  <c r="L67" i="5" s="1"/>
  <c r="H62" i="6"/>
  <c r="L62" i="6" s="1"/>
  <c r="P66" i="5"/>
  <c r="H66" i="5"/>
  <c r="H62" i="4"/>
  <c r="H66" i="3"/>
  <c r="L66" i="3" s="1"/>
  <c r="H67" i="4"/>
  <c r="J62" i="4"/>
  <c r="H65" i="6"/>
  <c r="L65" i="6" s="1"/>
  <c r="H64" i="5"/>
  <c r="L64" i="5" s="1"/>
  <c r="Q21" i="3"/>
  <c r="H61" i="6"/>
  <c r="L61" i="6" s="1"/>
  <c r="Q21" i="4"/>
  <c r="H61" i="3"/>
  <c r="L61" i="3" s="1"/>
  <c r="H61" i="5"/>
  <c r="L61" i="5" s="1"/>
  <c r="P61" i="5"/>
  <c r="H61" i="4"/>
  <c r="L61" i="4" s="1"/>
  <c r="P61" i="3"/>
  <c r="P61" i="6"/>
  <c r="N61" i="4"/>
  <c r="R61" i="4" s="1"/>
  <c r="M61" i="5"/>
  <c r="Q61" i="5" s="1"/>
  <c r="N61" i="3"/>
  <c r="P22" i="6"/>
  <c r="Q101" i="4"/>
  <c r="Q69" i="5"/>
  <c r="R69" i="5"/>
  <c r="Q25" i="3"/>
  <c r="R63" i="3"/>
  <c r="P30" i="6"/>
  <c r="R107" i="6"/>
  <c r="H30" i="3"/>
  <c r="L30" i="3" s="1"/>
  <c r="N30" i="3"/>
  <c r="P29" i="5"/>
  <c r="P30" i="3"/>
  <c r="P29" i="4"/>
  <c r="H29" i="3"/>
  <c r="L29" i="3" s="1"/>
  <c r="H30" i="5"/>
  <c r="L30" i="5" s="1"/>
  <c r="P30" i="5"/>
  <c r="O25" i="4"/>
  <c r="O25" i="5" s="1"/>
  <c r="O25" i="6" s="1"/>
  <c r="P25" i="6" s="1"/>
  <c r="N29" i="3"/>
  <c r="J30" i="4"/>
  <c r="L30" i="4" s="1"/>
  <c r="Q28" i="3"/>
  <c r="R101" i="4"/>
  <c r="L103" i="5"/>
  <c r="P29" i="3"/>
  <c r="P26" i="6"/>
  <c r="N26" i="6"/>
  <c r="H29" i="6"/>
  <c r="L29" i="6" s="1"/>
  <c r="P26" i="4"/>
  <c r="P23" i="4"/>
  <c r="H28" i="4"/>
  <c r="L28" i="4" s="1"/>
  <c r="P28" i="4"/>
  <c r="P28" i="5"/>
  <c r="Q107" i="6"/>
  <c r="H28" i="6"/>
  <c r="L28" i="6" s="1"/>
  <c r="N27" i="4"/>
  <c r="M27" i="5"/>
  <c r="Q27" i="5" s="1"/>
  <c r="N28" i="3"/>
  <c r="H28" i="3"/>
  <c r="L28" i="3" s="1"/>
  <c r="M30" i="4"/>
  <c r="M30" i="5" s="1"/>
  <c r="N30" i="5" s="1"/>
  <c r="P26" i="5"/>
  <c r="Q27" i="4"/>
  <c r="N26" i="3"/>
  <c r="P27" i="6"/>
  <c r="P26" i="3"/>
  <c r="Q65" i="3"/>
  <c r="P27" i="3"/>
  <c r="P29" i="6"/>
  <c r="H25" i="4"/>
  <c r="L25" i="4" s="1"/>
  <c r="Q104" i="4"/>
  <c r="P28" i="6"/>
  <c r="N27" i="3"/>
  <c r="P27" i="5"/>
  <c r="N26" i="4"/>
  <c r="R104" i="4"/>
  <c r="N25" i="5"/>
  <c r="M25" i="6"/>
  <c r="N25" i="6" s="1"/>
  <c r="N28" i="5"/>
  <c r="M28" i="6"/>
  <c r="N28" i="6" s="1"/>
  <c r="J27" i="6"/>
  <c r="L27" i="6" s="1"/>
  <c r="P30" i="4"/>
  <c r="P28" i="3"/>
  <c r="N25" i="4"/>
  <c r="N28" i="4"/>
  <c r="J26" i="5"/>
  <c r="L26" i="5" s="1"/>
  <c r="J25" i="6"/>
  <c r="L25" i="6" s="1"/>
  <c r="H27" i="5"/>
  <c r="L27" i="5" s="1"/>
  <c r="N26" i="5"/>
  <c r="J26" i="4"/>
  <c r="L26" i="4" s="1"/>
  <c r="H26" i="3"/>
  <c r="L26" i="3" s="1"/>
  <c r="H25" i="5"/>
  <c r="L25" i="5" s="1"/>
  <c r="N25" i="3"/>
  <c r="H27" i="4"/>
  <c r="L27" i="4" s="1"/>
  <c r="P27" i="4"/>
  <c r="H26" i="6"/>
  <c r="L26" i="6" s="1"/>
  <c r="P25" i="3"/>
  <c r="H25" i="3"/>
  <c r="L25" i="3" s="1"/>
  <c r="H29" i="4"/>
  <c r="L29" i="4" s="1"/>
  <c r="J27" i="3"/>
  <c r="L27" i="3" s="1"/>
  <c r="H28" i="5"/>
  <c r="L28" i="5" s="1"/>
  <c r="Q110" i="4"/>
  <c r="M29" i="4"/>
  <c r="H29" i="5"/>
  <c r="L29" i="5" s="1"/>
  <c r="H30" i="6"/>
  <c r="L30" i="6" s="1"/>
  <c r="R107" i="5"/>
  <c r="Q70" i="6"/>
  <c r="H20" i="6"/>
  <c r="L20" i="6" s="1"/>
  <c r="Q103" i="6"/>
  <c r="R103" i="6"/>
  <c r="Q66" i="5"/>
  <c r="Q68" i="4"/>
  <c r="Q108" i="3"/>
  <c r="Q70" i="5"/>
  <c r="Q106" i="6"/>
  <c r="P24" i="6"/>
  <c r="H24" i="6"/>
  <c r="L24" i="6" s="1"/>
  <c r="J23" i="3"/>
  <c r="L23" i="3" s="1"/>
  <c r="N24" i="3"/>
  <c r="Q107" i="4"/>
  <c r="H23" i="5"/>
  <c r="L23" i="5" s="1"/>
  <c r="R110" i="4"/>
  <c r="H22" i="3"/>
  <c r="L22" i="3" s="1"/>
  <c r="Q110" i="6"/>
  <c r="N22" i="3"/>
  <c r="R110" i="6"/>
  <c r="R71" i="6"/>
  <c r="R68" i="6"/>
  <c r="L71" i="4"/>
  <c r="L104" i="6"/>
  <c r="Q110" i="5"/>
  <c r="L104" i="4"/>
  <c r="Q26" i="5"/>
  <c r="L101" i="6"/>
  <c r="H24" i="4"/>
  <c r="L24" i="4" s="1"/>
  <c r="L63" i="3"/>
  <c r="P24" i="4"/>
  <c r="M24" i="4"/>
  <c r="M24" i="5" s="1"/>
  <c r="M24" i="6" s="1"/>
  <c r="N24" i="6" s="1"/>
  <c r="L111" i="5"/>
  <c r="L70" i="4"/>
  <c r="J20" i="4"/>
  <c r="L20" i="4" s="1"/>
  <c r="H20" i="3"/>
  <c r="L20" i="3" s="1"/>
  <c r="R107" i="3"/>
  <c r="R108" i="3"/>
  <c r="N20" i="3"/>
  <c r="L104" i="5"/>
  <c r="L101" i="3"/>
  <c r="L71" i="5"/>
  <c r="Q102" i="4"/>
  <c r="R69" i="3"/>
  <c r="L110" i="6"/>
  <c r="P20" i="5"/>
  <c r="L106" i="3"/>
  <c r="R103" i="3"/>
  <c r="L68" i="5"/>
  <c r="L103" i="4"/>
  <c r="L101" i="5"/>
  <c r="R105" i="5"/>
  <c r="L110" i="3"/>
  <c r="L109" i="6"/>
  <c r="N23" i="4"/>
  <c r="M23" i="5"/>
  <c r="Q23" i="5" s="1"/>
  <c r="M20" i="6"/>
  <c r="N20" i="6" s="1"/>
  <c r="N20" i="5"/>
  <c r="L109" i="5"/>
  <c r="R110" i="5"/>
  <c r="L104" i="3"/>
  <c r="R68" i="4"/>
  <c r="Q102" i="3"/>
  <c r="L63" i="4"/>
  <c r="Q111" i="5"/>
  <c r="Q67" i="5"/>
  <c r="Q104" i="3"/>
  <c r="Q103" i="4"/>
  <c r="Q103" i="5"/>
  <c r="Q28" i="5"/>
  <c r="L67" i="4"/>
  <c r="R108" i="6"/>
  <c r="L103" i="6"/>
  <c r="L69" i="4"/>
  <c r="R111" i="5"/>
  <c r="R104" i="3"/>
  <c r="R103" i="4"/>
  <c r="R106" i="3"/>
  <c r="Q29" i="3"/>
  <c r="L111" i="6"/>
  <c r="L102" i="6"/>
  <c r="Q26" i="4"/>
  <c r="Q111" i="4"/>
  <c r="Q111" i="6"/>
  <c r="Q69" i="4"/>
  <c r="Q102" i="6"/>
  <c r="Q102" i="5"/>
  <c r="Q67" i="4"/>
  <c r="Q20" i="3"/>
  <c r="L69" i="3"/>
  <c r="R111" i="4"/>
  <c r="Q101" i="5"/>
  <c r="L108" i="4"/>
  <c r="R111" i="6"/>
  <c r="R69" i="4"/>
  <c r="R102" i="6"/>
  <c r="L101" i="4"/>
  <c r="R102" i="5"/>
  <c r="Q23" i="3"/>
  <c r="L111" i="4"/>
  <c r="J22" i="5"/>
  <c r="L22" i="5" s="1"/>
  <c r="Q64" i="4"/>
  <c r="Q68" i="3"/>
  <c r="Q105" i="3"/>
  <c r="R101" i="5"/>
  <c r="Q104" i="5"/>
  <c r="L107" i="5"/>
  <c r="Q101" i="3"/>
  <c r="Q26" i="6"/>
  <c r="Q61" i="4"/>
  <c r="Q67" i="3"/>
  <c r="Q61" i="3"/>
  <c r="Q20" i="4"/>
  <c r="R105" i="6"/>
  <c r="Q69" i="3"/>
  <c r="R68" i="3"/>
  <c r="P23" i="5"/>
  <c r="Q28" i="4"/>
  <c r="R105" i="3"/>
  <c r="R104" i="5"/>
  <c r="Q71" i="5"/>
  <c r="R101" i="3"/>
  <c r="L109" i="4"/>
  <c r="L102" i="5"/>
  <c r="L106" i="4"/>
  <c r="R103" i="5"/>
  <c r="P20" i="3"/>
  <c r="R71" i="5"/>
  <c r="Q108" i="4"/>
  <c r="Q66" i="4"/>
  <c r="L62" i="5"/>
  <c r="L70" i="5"/>
  <c r="H24" i="3"/>
  <c r="L24" i="3" s="1"/>
  <c r="L105" i="3"/>
  <c r="P23" i="6"/>
  <c r="L102" i="4"/>
  <c r="Q107" i="5"/>
  <c r="R108" i="4"/>
  <c r="P24" i="5"/>
  <c r="Q68" i="5"/>
  <c r="Q109" i="5"/>
  <c r="N20" i="4"/>
  <c r="L68" i="3"/>
  <c r="L64" i="4"/>
  <c r="L105" i="4"/>
  <c r="R69" i="6"/>
  <c r="M22" i="4"/>
  <c r="Q22" i="4" s="1"/>
  <c r="Q30" i="3"/>
  <c r="H23" i="6"/>
  <c r="L23" i="6" s="1"/>
  <c r="Q109" i="4"/>
  <c r="H24" i="5"/>
  <c r="L24" i="5" s="1"/>
  <c r="Q111" i="3"/>
  <c r="Q106" i="4"/>
  <c r="Q66" i="3"/>
  <c r="Q108" i="6"/>
  <c r="P23" i="3"/>
  <c r="P20" i="4"/>
  <c r="Q105" i="5"/>
  <c r="R109" i="4"/>
  <c r="R111" i="3"/>
  <c r="R106" i="4"/>
  <c r="L108" i="6"/>
  <c r="L102" i="3"/>
  <c r="P20" i="6"/>
  <c r="H21" i="3"/>
  <c r="J21" i="3"/>
  <c r="Q69" i="6"/>
  <c r="L106" i="6"/>
  <c r="P22" i="5"/>
  <c r="L63" i="5"/>
  <c r="Q62" i="3"/>
  <c r="R102" i="4"/>
  <c r="L69" i="5"/>
  <c r="L105" i="5"/>
  <c r="L106" i="5"/>
  <c r="L109" i="3"/>
  <c r="L71" i="3"/>
  <c r="Q110" i="3"/>
  <c r="L63" i="6"/>
  <c r="L111" i="3"/>
  <c r="R106" i="6"/>
  <c r="Q62" i="4"/>
  <c r="R109" i="5"/>
  <c r="L69" i="6"/>
  <c r="J21" i="6"/>
  <c r="H21" i="6"/>
  <c r="R110" i="3"/>
  <c r="Q26" i="3"/>
  <c r="Q20" i="5"/>
  <c r="R102" i="3"/>
  <c r="R70" i="4"/>
  <c r="H21" i="5"/>
  <c r="J21" i="5"/>
  <c r="P21" i="3"/>
  <c r="P21" i="6"/>
  <c r="R70" i="6"/>
  <c r="Q27" i="3"/>
  <c r="J22" i="6"/>
  <c r="L22" i="6" s="1"/>
  <c r="R108" i="5"/>
  <c r="J22" i="4"/>
  <c r="L22" i="4" s="1"/>
  <c r="L107" i="3"/>
  <c r="J23" i="4"/>
  <c r="L23" i="4" s="1"/>
  <c r="L108" i="3"/>
  <c r="L107" i="4"/>
  <c r="R71" i="4"/>
  <c r="L65" i="5"/>
  <c r="L71" i="6"/>
  <c r="L68" i="6"/>
  <c r="N23" i="3"/>
  <c r="L105" i="6"/>
  <c r="L110" i="4"/>
  <c r="Q70" i="4"/>
  <c r="N21" i="3"/>
  <c r="R70" i="5"/>
  <c r="Q24" i="3"/>
  <c r="P24" i="3"/>
  <c r="Q64" i="3"/>
  <c r="Q103" i="3"/>
  <c r="H20" i="5"/>
  <c r="L20" i="5" s="1"/>
  <c r="Q101" i="6"/>
  <c r="Q106" i="5"/>
  <c r="Q109" i="3"/>
  <c r="Q71" i="3"/>
  <c r="Q104" i="6"/>
  <c r="Q106" i="3"/>
  <c r="Q105" i="6"/>
  <c r="R70" i="3"/>
  <c r="Q105" i="4"/>
  <c r="R105" i="4"/>
  <c r="L107" i="6"/>
  <c r="P22" i="4"/>
  <c r="R109" i="6"/>
  <c r="L108" i="5"/>
  <c r="Q22" i="3"/>
  <c r="L68" i="4"/>
  <c r="R107" i="4"/>
  <c r="R101" i="6"/>
  <c r="R106" i="5"/>
  <c r="R109" i="3"/>
  <c r="R71" i="3"/>
  <c r="R104" i="6"/>
  <c r="L110" i="5"/>
  <c r="M21" i="6"/>
  <c r="N21" i="5"/>
  <c r="R21" i="5" s="1"/>
  <c r="R68" i="5"/>
  <c r="Q70" i="3"/>
  <c r="L70" i="3"/>
  <c r="L66" i="5"/>
  <c r="J21" i="4"/>
  <c r="H21" i="4"/>
  <c r="L64" i="3"/>
  <c r="Q108" i="5"/>
  <c r="Q71" i="4"/>
  <c r="Q109" i="6"/>
  <c r="L70" i="6"/>
  <c r="P22" i="3"/>
  <c r="L103" i="3"/>
  <c r="Q107" i="3"/>
  <c r="Q23" i="4"/>
  <c r="Q63" i="3"/>
  <c r="Q71" i="6"/>
  <c r="Q68" i="6"/>
  <c r="N21" i="4"/>
  <c r="R21" i="4" s="1"/>
  <c r="R66" i="4" l="1"/>
  <c r="R66" i="3"/>
  <c r="R62" i="3"/>
  <c r="R67" i="3"/>
  <c r="R64" i="4"/>
  <c r="R66" i="5"/>
  <c r="R62" i="4"/>
  <c r="R67" i="5"/>
  <c r="R61" i="3"/>
  <c r="R67" i="6"/>
  <c r="R65" i="3"/>
  <c r="L62" i="4"/>
  <c r="R66" i="6"/>
  <c r="R67" i="4"/>
  <c r="Q67" i="6"/>
  <c r="Q66" i="6"/>
  <c r="M65" i="5"/>
  <c r="N65" i="4"/>
  <c r="R65" i="4" s="1"/>
  <c r="N64" i="5"/>
  <c r="R64" i="5" s="1"/>
  <c r="M64" i="6"/>
  <c r="M63" i="5"/>
  <c r="N63" i="4"/>
  <c r="R63" i="4" s="1"/>
  <c r="M62" i="6"/>
  <c r="N62" i="5"/>
  <c r="R62" i="5" s="1"/>
  <c r="N61" i="5"/>
  <c r="R61" i="5" s="1"/>
  <c r="M61" i="6"/>
  <c r="R30" i="3"/>
  <c r="P25" i="5"/>
  <c r="R25" i="5" s="1"/>
  <c r="P25" i="4"/>
  <c r="R25" i="4" s="1"/>
  <c r="L21" i="5"/>
  <c r="R30" i="5"/>
  <c r="Q25" i="4"/>
  <c r="Q25" i="5"/>
  <c r="R29" i="3"/>
  <c r="R26" i="4"/>
  <c r="R25" i="6"/>
  <c r="R28" i="5"/>
  <c r="R26" i="6"/>
  <c r="R28" i="3"/>
  <c r="N30" i="4"/>
  <c r="R30" i="4" s="1"/>
  <c r="R28" i="4"/>
  <c r="Q30" i="4"/>
  <c r="R23" i="4"/>
  <c r="R26" i="5"/>
  <c r="R26" i="3"/>
  <c r="Q30" i="5"/>
  <c r="R27" i="4"/>
  <c r="R28" i="6"/>
  <c r="R27" i="3"/>
  <c r="M30" i="6"/>
  <c r="N30" i="6" s="1"/>
  <c r="R30" i="6" s="1"/>
  <c r="Q28" i="6"/>
  <c r="R25" i="3"/>
  <c r="Q25" i="6"/>
  <c r="N27" i="5"/>
  <c r="R27" i="5" s="1"/>
  <c r="M27" i="6"/>
  <c r="M29" i="5"/>
  <c r="N29" i="4"/>
  <c r="R29" i="4" s="1"/>
  <c r="Q29" i="4"/>
  <c r="R20" i="3"/>
  <c r="Q20" i="6"/>
  <c r="R24" i="3"/>
  <c r="R24" i="6"/>
  <c r="R20" i="6"/>
  <c r="R20" i="5"/>
  <c r="R22" i="3"/>
  <c r="R23" i="3"/>
  <c r="L21" i="3"/>
  <c r="N24" i="4"/>
  <c r="R24" i="4" s="1"/>
  <c r="N24" i="5"/>
  <c r="R24" i="5" s="1"/>
  <c r="Q24" i="5"/>
  <c r="Q24" i="4"/>
  <c r="R20" i="4"/>
  <c r="L21" i="6"/>
  <c r="Q24" i="6"/>
  <c r="L21" i="4"/>
  <c r="M23" i="6"/>
  <c r="N23" i="5"/>
  <c r="R23" i="5" s="1"/>
  <c r="R21" i="3"/>
  <c r="M22" i="5"/>
  <c r="N22" i="4"/>
  <c r="R22" i="4" s="1"/>
  <c r="N21" i="6"/>
  <c r="R21" i="6" s="1"/>
  <c r="Q21" i="6"/>
  <c r="N62" i="6" l="1"/>
  <c r="R62" i="6" s="1"/>
  <c r="Q62" i="6"/>
  <c r="M63" i="6"/>
  <c r="N63" i="5"/>
  <c r="R63" i="5" s="1"/>
  <c r="Q63" i="5"/>
  <c r="N64" i="6"/>
  <c r="R64" i="6" s="1"/>
  <c r="Q64" i="6"/>
  <c r="M65" i="6"/>
  <c r="N65" i="5"/>
  <c r="R65" i="5" s="1"/>
  <c r="Q65" i="5"/>
  <c r="N61" i="6"/>
  <c r="R61" i="6" s="1"/>
  <c r="Q61" i="6"/>
  <c r="Q30" i="6"/>
  <c r="N27" i="6"/>
  <c r="R27" i="6" s="1"/>
  <c r="Q27" i="6"/>
  <c r="N29" i="5"/>
  <c r="R29" i="5" s="1"/>
  <c r="M29" i="6"/>
  <c r="Q29" i="5"/>
  <c r="M22" i="6"/>
  <c r="N22" i="5"/>
  <c r="R22" i="5" s="1"/>
  <c r="Q22" i="5"/>
  <c r="N23" i="6"/>
  <c r="R23" i="6" s="1"/>
  <c r="Q23" i="6"/>
  <c r="N63" i="6" l="1"/>
  <c r="R63" i="6" s="1"/>
  <c r="Q63" i="6"/>
  <c r="N65" i="6"/>
  <c r="R65" i="6" s="1"/>
  <c r="Q65" i="6"/>
  <c r="N29" i="6"/>
  <c r="R29" i="6" s="1"/>
  <c r="Q29" i="6"/>
  <c r="N22" i="6"/>
  <c r="R22" i="6" s="1"/>
  <c r="Q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2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2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2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2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2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2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2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2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2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2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2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2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2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2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2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2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2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2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2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3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3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3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3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3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3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3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3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3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3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3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3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3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3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3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3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3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3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3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3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3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3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3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3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4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4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4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4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4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4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4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4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4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4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4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4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4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4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4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4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4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4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4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4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4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4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4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4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5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5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5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5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5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5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5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5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5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5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5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5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5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5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5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5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5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5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5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5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5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5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5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5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sharedStrings.xml><?xml version="1.0" encoding="utf-8"?>
<sst xmlns="http://schemas.openxmlformats.org/spreadsheetml/2006/main" count="10152" uniqueCount="1561">
  <si>
    <t>ESTRUCTURA PROGRAMÁTICA EJERCICIO FISCAL 2026</t>
  </si>
  <si>
    <t>CLAVE</t>
  </si>
  <si>
    <t>DEPENDENCIA EJECUTORA</t>
  </si>
  <si>
    <t>DEPENDENCIA AUXILIAR</t>
  </si>
  <si>
    <t>PROGRAMA PRESUPUESTARIO</t>
  </si>
  <si>
    <t>PROYECTO PRESUPUESTARIO</t>
  </si>
  <si>
    <t>ID</t>
  </si>
  <si>
    <t>META</t>
  </si>
  <si>
    <t>UNIDAD DE MEDIDA</t>
  </si>
  <si>
    <t>TOTAL 2026</t>
  </si>
  <si>
    <t>PRIMER TRIMESTRE</t>
  </si>
  <si>
    <t>SEGUNDO TRIMESTRE</t>
  </si>
  <si>
    <t>TERCER TRIMESTRE</t>
  </si>
  <si>
    <t>CUARTO TRIMESTRE</t>
  </si>
  <si>
    <t>ORDEN_PROYECTO</t>
  </si>
  <si>
    <t>DEFENSORÍA MUNICIPAL DE DERECHOS HUMANOS</t>
  </si>
  <si>
    <t>A02</t>
  </si>
  <si>
    <t>Derechos Humanos</t>
  </si>
  <si>
    <t>102</t>
  </si>
  <si>
    <t>01020401</t>
  </si>
  <si>
    <t>0102040101</t>
  </si>
  <si>
    <t>Investigación, capacitación, promoción y divulgación de los derechos humanos</t>
  </si>
  <si>
    <t>Realizar cursos de capacitación dirigidos a la población en general en materia de Derechos Humanos.</t>
  </si>
  <si>
    <t>CURSO</t>
  </si>
  <si>
    <t>Realizar cursos de capacitación dirigidos a las personas servidoras públicas del municipio en materia de Derechos Humanos.</t>
  </si>
  <si>
    <t>Registrar a la población asistente a los cursos de capacitación en materia de Derechos Humanos.</t>
  </si>
  <si>
    <t>PERSONA</t>
  </si>
  <si>
    <t>Registrar a las personas servidoras públicas asistentes a los cursos de capacitación en materia de Derechos Humanos.</t>
  </si>
  <si>
    <t>Implementar campañas de sensibilización e información dirigidas a la población en materia de Derechos Humanos.</t>
  </si>
  <si>
    <t>CAMPAÑA</t>
  </si>
  <si>
    <t>Recibir y registrar solicitudes de intervención en materia de defensoría de Derechos Humanos.</t>
  </si>
  <si>
    <t>SOLICITUD</t>
  </si>
  <si>
    <t>Orientar a la población que presenta casos presuntamente constitutivos de violaciones a los Derechos Humanos.</t>
  </si>
  <si>
    <t>ORIENTACIÓN</t>
  </si>
  <si>
    <t>Realizar recorridos de supervisión para verificar que no sean vulnerados los Derechos Humanos de las personas migrantes en el municipio.</t>
  </si>
  <si>
    <t>RECORRIDO</t>
  </si>
  <si>
    <t>Realizar supervisiones al Centro de Retención de Infractores para verificar condiciones adecuadas y el respeto a los Derechos Humanos.</t>
  </si>
  <si>
    <t>SUPERVISIÓN</t>
  </si>
  <si>
    <t>Brindar asesoría jurídica en materia de Derechos Humanos a la ciudadanía que lo solicite.</t>
  </si>
  <si>
    <t>ASESORÍA</t>
  </si>
  <si>
    <t>Realizar presentaciones de teatro guiñol dirigidas a niñas y niños para fomentar la cultura de los Derechos Humanos.</t>
  </si>
  <si>
    <t>FUNCIÓN</t>
  </si>
  <si>
    <t>OFICINA DE PRESIDENCIA</t>
  </si>
  <si>
    <t>A00</t>
  </si>
  <si>
    <t>Presidencia</t>
  </si>
  <si>
    <t>100</t>
  </si>
  <si>
    <t>Secretaría Particular</t>
  </si>
  <si>
    <t>01030101</t>
  </si>
  <si>
    <t>Conducción de las Políticas de Gobierno</t>
  </si>
  <si>
    <t>0103010103</t>
  </si>
  <si>
    <t>Audiencia pública y consulta popular</t>
  </si>
  <si>
    <t>Recibir y registrar peticiones ciudadanas a través de la Oficialía de Partes, eventos públicos, audiencias, vía telefónica, redes sociales, correo electrónico y demás medios institucionales.</t>
  </si>
  <si>
    <t>PETICIÓN</t>
  </si>
  <si>
    <t>Realizar audiencias públicas para la atención directa de la ciudadanía.</t>
  </si>
  <si>
    <t>AUDIENCIA</t>
  </si>
  <si>
    <t>Recibir y registrar solicitudes de audiencia con la Presidenta Municipal.</t>
  </si>
  <si>
    <t>Canalizar las peticiones ciudadanas a las áreas competentes de la administración pública municipal para su atención y seguimiento.</t>
  </si>
  <si>
    <t>OFICIO</t>
  </si>
  <si>
    <t>Asistir a reuniones con organizaciones sociales, civiles, Consejos de Participación Ciudadana (COPACI), empresas y otros actores del municipio.</t>
  </si>
  <si>
    <t>REUNIÓN</t>
  </si>
  <si>
    <t>101</t>
  </si>
  <si>
    <t>Secretaría Técnica</t>
  </si>
  <si>
    <t>0103010101</t>
  </si>
  <si>
    <t>Relaciones Públicas</t>
  </si>
  <si>
    <t>Organizar y dar seguimiento a reuniones de gabinete con funcionarios públicos municipales.</t>
  </si>
  <si>
    <t>MINUTA</t>
  </si>
  <si>
    <t>Realizar sesiones del Comité de Planeación para el Desarrollo Municipal (COPLADEMUN).</t>
  </si>
  <si>
    <t>SESIÓN</t>
  </si>
  <si>
    <t>Realizar sesiones del Consejo Municipal de Población (COMUPO).</t>
  </si>
  <si>
    <t>Actualizar los Manuales de Organización y Procedimientos de la administración pública municipal.</t>
  </si>
  <si>
    <t>ACTUALIZACIÓN</t>
  </si>
  <si>
    <t>Realizar sesiones del Consejo Municipal para el Seguimiento de la Agenda 2030.</t>
  </si>
  <si>
    <t>137</t>
  </si>
  <si>
    <t>Simplificación Administrativa</t>
  </si>
  <si>
    <t>01080501</t>
  </si>
  <si>
    <t>Gobierno digital</t>
  </si>
  <si>
    <t>0108050103</t>
  </si>
  <si>
    <t>Innovación gubernamental con tecnologías de información</t>
  </si>
  <si>
    <t>Realizar sesiones del Comité Interno de Gobierno Digital.</t>
  </si>
  <si>
    <t>Impartir cursos de capacitación en materia de e-gobierno, política digital y Tecnologías de la Información y la Comunicación (TIC).</t>
  </si>
  <si>
    <t>Capacitar a las personas servidoras públicas en materia de e-gobierno, política digital y Tecnologías de la Información y la Comunicación (TIC).</t>
  </si>
  <si>
    <t>SERVIDOR PÚBLICO</t>
  </si>
  <si>
    <t>Elaborar el Catálogo de Trámites y Servicios Digitales por unidad administrativa municipal.</t>
  </si>
  <si>
    <t>TRÁMITE Y SERVICIO</t>
  </si>
  <si>
    <t>Actualizar y administrar la página web oficial del municipio.</t>
  </si>
  <si>
    <t>Realizar mantenimiento y soporte técnico a las aplicaciones digitales municipales.</t>
  </si>
  <si>
    <t>REPORTE</t>
  </si>
  <si>
    <t>01050206</t>
  </si>
  <si>
    <t>Consolidación de la administración pública de resultados</t>
  </si>
  <si>
    <t>0105020609</t>
  </si>
  <si>
    <t>Desarrollo institucional (Mejora Regulatoria)</t>
  </si>
  <si>
    <t>Actualizar las cédulas del Catálogo de Trámites y Servicios del municipio.</t>
  </si>
  <si>
    <t>CÉDULA</t>
  </si>
  <si>
    <t>Simplificar trámites y/o servicios municipales.</t>
  </si>
  <si>
    <t>TRÁMITE Y/O SERVICIO</t>
  </si>
  <si>
    <t>Elaborar el Programa Anual de Mejora Regulatoria del municipio.</t>
  </si>
  <si>
    <t>PROGRAMA</t>
  </si>
  <si>
    <t>Implementar la pregestión de trámites y/o servicios a través de la página web oficial del Gobierno Municipal de Cuautitlán.</t>
  </si>
  <si>
    <t>Formalizar y firmar un convenio de colaboración con la Agencia de Transformación Digital y Telecomunicaciones.</t>
  </si>
  <si>
    <t>CONVENIO</t>
  </si>
  <si>
    <t>Crear una Ventanilla de Atención Ciudadana centralizada, multicanal y orientada a la recepción y seguimiento oportuno de solicitudes.</t>
  </si>
  <si>
    <t>VENTANILLA</t>
  </si>
  <si>
    <t>Capacitar a servidores públicos en materia de Simplificación Administrativa.</t>
  </si>
  <si>
    <t>CAPACITACIÓN</t>
  </si>
  <si>
    <t>163</t>
  </si>
  <si>
    <t>Planeación</t>
  </si>
  <si>
    <t>01050205</t>
  </si>
  <si>
    <t>Planeación y Presupuesto Basado en Resultados</t>
  </si>
  <si>
    <t>0105020508</t>
  </si>
  <si>
    <t>Planeación y evaluación para el desarrollo municipal</t>
  </si>
  <si>
    <t>Asesorar a las dependencias de la administración pública municipal en materia de planeación.</t>
  </si>
  <si>
    <t>Informar al OSFEM y al Órgano Interno de Control sobre la implementación y seguimiento de las fichas técnicas de indicadores estratégicos y de gestión, así como el cumplimiento de metas trimestrales, semestrales y anuales.</t>
  </si>
  <si>
    <t>INFORME</t>
  </si>
  <si>
    <t>Registrar en el Sistema de Contabilidad Gubernamental (Progress) la estructura programática, metas e indicadores para la integración del Presupuesto Definitivo de Egresos 2026.</t>
  </si>
  <si>
    <t>REGISTRO</t>
  </si>
  <si>
    <t>Elaborar el Segundo Informe de Gobierno correspondiente al ejercicio 2026.</t>
  </si>
  <si>
    <t>Presentar las evaluaciones del Plan de Desarrollo Municipal en sesión del COPLADEMUN.</t>
  </si>
  <si>
    <t>EVALUACIÓN</t>
  </si>
  <si>
    <t>Implementar el Programa Anual de Evaluación (PAE) 2026.</t>
  </si>
  <si>
    <t>Cargar información en el sistema IGECEM-SIEM 2.0 para la integración de los Registros Administrativos Municipales 2025.</t>
  </si>
  <si>
    <t>Implementar la evaluación de la gestión municipal mediante la Guía Consultiva de Desempeño Municipal 2026.</t>
  </si>
  <si>
    <t>Registrar en el Sistema de Seguimiento y Evaluación de Planes de Desarrollo el cumplimiento de las líneas de acción del Plan de Desarrollo Municipal 2025-2027.</t>
  </si>
  <si>
    <t>Integrar el Informe Anual de Ejecución del Plan de Desarrollo Municipal 2025 como anexo de la Cuenta Pública 2025.</t>
  </si>
  <si>
    <t>103</t>
  </si>
  <si>
    <t>Comunicación Social</t>
  </si>
  <si>
    <t>01080301</t>
  </si>
  <si>
    <t>Comunicación pública y fortalecimiento informativo</t>
  </si>
  <si>
    <t>0108030103</t>
  </si>
  <si>
    <t>Difusión y comunicación institucional</t>
  </si>
  <si>
    <t>Redactar y difundir boletines de prensa en medios electrónicos e impresos, destacando las acciones y logros del gobierno municipal.</t>
  </si>
  <si>
    <t>BOLETÍN</t>
  </si>
  <si>
    <t>Elaborar síntesis informativas para garantizar la claridad y accesibilidad de la información gubernamental.</t>
  </si>
  <si>
    <t>SÍNTESIS</t>
  </si>
  <si>
    <t>Realizar conferencias de prensa con personas servidoras públicas municipales para informar a los medios de comunicación y a la ciudadanía sobre las acciones del gobierno municipal.</t>
  </si>
  <si>
    <t>CONFERENCIA</t>
  </si>
  <si>
    <t>Actualizar de manera continua la información pública en la página web oficial del Ayuntamiento, garantizando su accesibilidad.</t>
  </si>
  <si>
    <t>Elaborar y difundir videos institucionales sobre proyectos, programas y logros del gobierno municipal.</t>
  </si>
  <si>
    <t>VIDEO</t>
  </si>
  <si>
    <t>Diseñar materiales gráficos institucionales que faciliten la comprensión y difusión visual de la información gubernamental.</t>
  </si>
  <si>
    <t>DISEÑO</t>
  </si>
  <si>
    <t>Cubrir eventos especiales para difundir las acciones del gobierno municipal a través de los canales institucionales.</t>
  </si>
  <si>
    <t>EVENTO</t>
  </si>
  <si>
    <t>Realizar campañas, jornadas y eventos especiales para promover obras, programas y acciones del gobierno municipal.</t>
  </si>
  <si>
    <t>Insertar publicidad institucional en medios impresos y digitales para ampliar el alcance de las acciones gubernamentales.</t>
  </si>
  <si>
    <t>INSERCIÓN</t>
  </si>
  <si>
    <t>Elaborar spots informativos mediante perifoneo en diversas localidades del municipio para mantener informada a la población.</t>
  </si>
  <si>
    <t>Publicar en redes sociales institucionales las actividades de las áreas del gobierno municipal para fomentar la interacción con la ciudadanía.</t>
  </si>
  <si>
    <t>PUBLICACIÓN</t>
  </si>
  <si>
    <t>164</t>
  </si>
  <si>
    <t>Programas Sociales</t>
  </si>
  <si>
    <t>02060501</t>
  </si>
  <si>
    <t>Alimentación y nutrición para el bienestar</t>
  </si>
  <si>
    <t>0206050102</t>
  </si>
  <si>
    <t>Dotación alimentaria a población marginada</t>
  </si>
  <si>
    <t>Recibir solicitudes de apoyos alimentarios.</t>
  </si>
  <si>
    <t>Aplicar estudios socioeconómicos a personas solicitantes de apoyos.</t>
  </si>
  <si>
    <t>ESTUDIO</t>
  </si>
  <si>
    <t>Entregar apoyos alimentarios a personas beneficiarias.</t>
  </si>
  <si>
    <t>APOYO</t>
  </si>
  <si>
    <t>Brindar orientación nutricional a personas beneficiarias de apoyos alimentarios.</t>
  </si>
  <si>
    <t>Impartir pláticas nutricionales a personas beneficiarias de apoyos alimentarios.</t>
  </si>
  <si>
    <t>PLÁTICA</t>
  </si>
  <si>
    <t>Supervisar el aprovechamiento de los apoyos nutricionales entregados.</t>
  </si>
  <si>
    <t>02020201</t>
  </si>
  <si>
    <t>Desarrollo Comunitario</t>
  </si>
  <si>
    <t>0202020101</t>
  </si>
  <si>
    <t>Promoción a la participación comunitaria</t>
  </si>
  <si>
    <t>Vincular con las áreas competentes para implementar acciones orientadas a la disminución de la violencia social.</t>
  </si>
  <si>
    <t>Conformar grupos en condición de marginación para su vinculación al área de empleo y mejorar su nivel de vida.</t>
  </si>
  <si>
    <t>GRUPO</t>
  </si>
  <si>
    <t>Realizar mesas de trabajo con la ciudadanía sobre temas de bienestar social.</t>
  </si>
  <si>
    <t>MESA DE TRABAJO</t>
  </si>
  <si>
    <t>Promover proyectos en beneficio de la comunidad.</t>
  </si>
  <si>
    <t>PROYECTO</t>
  </si>
  <si>
    <t>Impartir pláticas en materia de derechos humanos, igualdad de género y no discriminación hacia personas LGBTIQ+.</t>
  </si>
  <si>
    <t>Acompañar a personas en situación de calle y vulnerabilidad para su canalización a servicios de apoyo.</t>
  </si>
  <si>
    <t>Gestionar espacios inclusivos que promuevan la igualdad y el respeto a la diversidad.</t>
  </si>
  <si>
    <t>GESTIÓN</t>
  </si>
  <si>
    <t>Gestionar jornadas de salud dirigidas a personas en situación de vulnerabilidad.</t>
  </si>
  <si>
    <t>Impartir talleres dirigidos a población vulnerable para mejorar sus condiciones sociales de vida.</t>
  </si>
  <si>
    <t>TALLER</t>
  </si>
  <si>
    <t>Recibir solicitudes para la impartición de talleres de desarrollo de habilidades dirigidos a población vulnerable.</t>
  </si>
  <si>
    <t>Gestionar programas de desarrollo social.</t>
  </si>
  <si>
    <t>02020501</t>
  </si>
  <si>
    <t>Vivienda para el bienestar</t>
  </si>
  <si>
    <t>0202050101</t>
  </si>
  <si>
    <t>Mejoramiento de la vivienda</t>
  </si>
  <si>
    <t>Recibir solicitudes de tinacos para el mejoramiento de la vivienda.</t>
  </si>
  <si>
    <t>Recibir solicitudes de calentadores solares para el mejoramiento de la vivienda.</t>
  </si>
  <si>
    <t>Aplicar estudios socioeconómicos a personas solicitantes de apoyo para tinacos.</t>
  </si>
  <si>
    <t>Aplicar estudios socioeconómicos a personas solicitantes de apoyo para calentadores solares.</t>
  </si>
  <si>
    <t>Entregar apoyos consistentes en tinacos para el mejoramiento de la vivienda.</t>
  </si>
  <si>
    <t>Entregar apoyos a la población para el mejoramiento de la vivienda.</t>
  </si>
  <si>
    <t>104</t>
  </si>
  <si>
    <t>Seguridad Pública</t>
  </si>
  <si>
    <t>01070101</t>
  </si>
  <si>
    <t>0107010102</t>
  </si>
  <si>
    <t>Tecnología, inteligencia e investigación para la prevención y combate al delito</t>
  </si>
  <si>
    <t>Instalar de manera estratégica sistemas de videovigilancia en el municipio.</t>
  </si>
  <si>
    <t>CÁMARA</t>
  </si>
  <si>
    <t>Registrar reportes de eventos captados por los sistemas de videovigilancia.</t>
  </si>
  <si>
    <t>Elaborar informes de los eventos captados por los sistemas de videovigilancia.</t>
  </si>
  <si>
    <t>Canalizar reportes de emergencia realizados por la ciudadanía para su atención inmediata.</t>
  </si>
  <si>
    <t>Atender emergencias ciudadanas a través de las plataformas de comunicación institucionales.</t>
  </si>
  <si>
    <t>ATENCIÓN</t>
  </si>
  <si>
    <t>Realizar campaña sobre la difusión del Botón de Pánico</t>
  </si>
  <si>
    <t>159</t>
  </si>
  <si>
    <t>Secretaría Técnica de Seguridad Pública</t>
  </si>
  <si>
    <t>0107010103</t>
  </si>
  <si>
    <t>Formación profesional especializada para personas servidoras públicas de instituciones de seguridad pública</t>
  </si>
  <si>
    <t>Realizar sesiones del Consejo Municipal de Seguridad Pública.</t>
  </si>
  <si>
    <t>Registrar y evaluar el cumplimiento de los acuerdos y resoluciones del Consejo Municipal de Seguridad Pública y de la Comisión Municipal para la Prevención.</t>
  </si>
  <si>
    <t>ACUERDO</t>
  </si>
  <si>
    <t>Registrar y actualizar la licencia oficial colectiva para la portación de armas de fuego.</t>
  </si>
  <si>
    <t>LICENCIA</t>
  </si>
  <si>
    <t>Elaborar convenios en materia de Control de Confianza.</t>
  </si>
  <si>
    <t>Evaluar a elementos policiacos de nuevo ingreso mediante exámenes de Control de Confianza.</t>
  </si>
  <si>
    <t>ELEMENTO</t>
  </si>
  <si>
    <t>Verificar que el estado de fuerza municipal y las personas servidoras públicas obligadas cumplan con lo previsto en materia de Control de Confianza.</t>
  </si>
  <si>
    <t>Evaluar a elementos policiacos en activo para procesos de permanencia, ascenso y promoción.</t>
  </si>
  <si>
    <t>Capacitar a elementos aspirantes mediante la Formación Inicial para su incorporación a la institución de seguridad pública.</t>
  </si>
  <si>
    <t>Capacitar a elementos policiacos en Competencias Básicas de la Función Policial.</t>
  </si>
  <si>
    <t>Evaluar a elementos policiacos en las Competencias Básicas de la Función Policial.</t>
  </si>
  <si>
    <t>Capacitar a elementos policiacos activos en la Formación Inicial Básico Equivalente.</t>
  </si>
  <si>
    <t>Capacitar a elementos policiacos en la función de Primer Respondiente y en Ciencia Forense aplicada al lugar de los hechos.</t>
  </si>
  <si>
    <t>Capacitar a elementos policiacos en Operativo Antimotín.</t>
  </si>
  <si>
    <t>Capacitar a elementos policiacos Mandos Medios.</t>
  </si>
  <si>
    <t>Capacitar a elementos policiacos en la Cadena de Custodia.</t>
  </si>
  <si>
    <t>Capacitar a elementos policiacos en la intervención policial en el Juicio Oral.</t>
  </si>
  <si>
    <t>Capacitar a elementos policiacos en Justicia Cívica.</t>
  </si>
  <si>
    <t>Capacitar a elementos policiacos en la elaboración del Informe Policial Homologado.</t>
  </si>
  <si>
    <t>Obtener la Certificación Única Policial de los elementos de seguridad municipal.</t>
  </si>
  <si>
    <t>Difundir convocatorias para el reclutamiento de aspirantes a elementos policiacos.</t>
  </si>
  <si>
    <t>CONVOCATORIA</t>
  </si>
  <si>
    <t>Elaborar análisis de solicitudes de capacitación, adiestramiento y equipamiento para los elementos de la Guardia Civil Municipal.</t>
  </si>
  <si>
    <t>DOCUMENTO</t>
  </si>
  <si>
    <t>Dotar de uniformes a los elementos policiacos.</t>
  </si>
  <si>
    <t>UNIFORME</t>
  </si>
  <si>
    <t>Capacitar a elementos policiacos en Grupo Táctico.</t>
  </si>
  <si>
    <t>Capacitar a elementos policiacos en materia de Policía de Proximidad con Perspectiva de Género.</t>
  </si>
  <si>
    <t>Capacitar a elementos policiacos en el Manual Básico del Policía Preventivo.</t>
  </si>
  <si>
    <t>Capacitar a elementos policiacos en la actuación policial ante la víctima en el Sistema de Justicia Penal.</t>
  </si>
  <si>
    <t>Capacitar a elementos policiacos en materia de Policía de Tránsito.</t>
  </si>
  <si>
    <t>SINDICATURA MUNICIPAL</t>
  </si>
  <si>
    <t>B00</t>
  </si>
  <si>
    <t>Sindicatura</t>
  </si>
  <si>
    <t>136</t>
  </si>
  <si>
    <t>Auditoría Administrativa</t>
  </si>
  <si>
    <t>01030401</t>
  </si>
  <si>
    <t>Función pública, combate a la corrupción y control de riesgos administrativos</t>
  </si>
  <si>
    <t>0103040101</t>
  </si>
  <si>
    <t>Fiscalización, control y evaluación interna de la gestión pública</t>
  </si>
  <si>
    <t>Firmar los cortes de caja de la Tesorería Municipal.</t>
  </si>
  <si>
    <t>Revisar el informe trimestral que remite la Tesorería Municipal al OSFEM.</t>
  </si>
  <si>
    <t>Revisar la Cuenta Pública Municipal 2025 de la administración pública municipal.</t>
  </si>
  <si>
    <t>Intervenir en la formulación del inventario general de los bienes muebles e inmuebles propiedad del municipio.</t>
  </si>
  <si>
    <t>INVENTARIO</t>
  </si>
  <si>
    <t>Regularizar la propiedad de los bienes inmuebles del municipio.</t>
  </si>
  <si>
    <t>EXPEDIENTE</t>
  </si>
  <si>
    <t>Inscribir los bienes inmuebles del municipio ante el Instituto de la Función Registral del Estado de México.</t>
  </si>
  <si>
    <t>INSCRIPCIÓN</t>
  </si>
  <si>
    <t>Integrar los reportes de auditoría al expediente técnico de obra pública.</t>
  </si>
  <si>
    <t>Emitir resoluciones jurídicas conforme al marco jurídico aplicable en los recursos de inconformidad presentados ante la Sindicatura.</t>
  </si>
  <si>
    <t>RESOLUCIÓN</t>
  </si>
  <si>
    <t>Supervisar a los representantes legales del Ayuntamiento en la correcta representación en los litigios laborales.</t>
  </si>
  <si>
    <t>Presentar informes a la Presidencia Municipal en caso de irregularidades detectadas en los litigios.</t>
  </si>
  <si>
    <t>Vigilar que las multas impuestas por las autoridades municipales ingresen a la Tesorería Municipal con su respectivo comprobante de pago.</t>
  </si>
  <si>
    <t>Informar al Ayuntamiento los resultados de las visitas de inspección derivadas de las auditorías realizadas por el OSFEM.</t>
  </si>
  <si>
    <t>Tramitar asuntos jurídicos de competencia de la Sindicatura ante los tribunales correspondientes.</t>
  </si>
  <si>
    <t>01080101</t>
  </si>
  <si>
    <t>Protección jurídica de las personas</t>
  </si>
  <si>
    <t>0108010101</t>
  </si>
  <si>
    <t>Asesoría jurídica para los mexiquenses</t>
  </si>
  <si>
    <t>Atender a personas usuarias en la Mesa Arbitral.</t>
  </si>
  <si>
    <t>Asesorar a la población en materia de organización condominal.</t>
  </si>
  <si>
    <t>Realizar campañas para la promoción de la cultura condominal.</t>
  </si>
  <si>
    <t>Sustanciar procedimientos arbitrales en materia condominal.</t>
  </si>
  <si>
    <t>SECRETARÍA DEL AYUNTAMIENTO</t>
  </si>
  <si>
    <t>D00</t>
  </si>
  <si>
    <t>Secretaría del Ayuntamiento</t>
  </si>
  <si>
    <t>01030902</t>
  </si>
  <si>
    <t>Reglamentación municipal</t>
  </si>
  <si>
    <t>0103090201</t>
  </si>
  <si>
    <t xml:space="preserve">Revisión y emisión de la reglamentación municipal </t>
  </si>
  <si>
    <t>Asistir a las sesiones de Cabildo en sus diversas modalidades para garantizar su correcta realización y documentación.</t>
  </si>
  <si>
    <t>Emitir citatorios oficiales para la celebración de las sesiones de Cabildo conforme al procedimiento legal aplicable.</t>
  </si>
  <si>
    <t>CITATORIO</t>
  </si>
  <si>
    <t>Llevar y resguardar los libros de actas de Cabildo, garantizando la integridad de los acuerdos municipales.</t>
  </si>
  <si>
    <t>LIBRO</t>
  </si>
  <si>
    <t>Certificar documentos oficiales emanados del Ayuntamiento o en posesión de las dependencias municipales.</t>
  </si>
  <si>
    <t>Expedir constancias oficiales a los habitantes del municipio conforme a las disposiciones legales aplicables.</t>
  </si>
  <si>
    <t>CONSTANCIA</t>
  </si>
  <si>
    <t>Tramitar cartillas del Servicio Militar Nacional para la ciudadanía del municipio.</t>
  </si>
  <si>
    <t>CARTILLA</t>
  </si>
  <si>
    <t>Publicar en los estrados de la Secretaría del Ayuntamiento y en la Gaceta de Gobierno las disposiciones municipales de observancia general.</t>
  </si>
  <si>
    <t>GACETA</t>
  </si>
  <si>
    <t>Recibir, analizar y someter a consideración del Cabildo las propuestas de las áreas de la administración pública municipal.</t>
  </si>
  <si>
    <t>Asistir a las sesiones de comisiones y comités para la modificación y actualización de reglamentos y disposiciones administrativas municipales.</t>
  </si>
  <si>
    <t>Actualizar de manera permanente los reglamentos y disposiciones administrativas municipales conforme al marco legal vigente.</t>
  </si>
  <si>
    <t>Capacitar al personal de la Secretaría del Ayuntamiento en materia reglamentaria y administrativa.</t>
  </si>
  <si>
    <t>114</t>
  </si>
  <si>
    <t>Control Patrimonial</t>
  </si>
  <si>
    <t>0105020606</t>
  </si>
  <si>
    <t>Control del patrimonio y normatividad</t>
  </si>
  <si>
    <t>Realizar el levantamiento físico anual de los bienes muebles e inmuebles del patrimonio municipal.</t>
  </si>
  <si>
    <t>VERIFICACIÓN</t>
  </si>
  <si>
    <t>Ejecutar el procedimiento de desincorporación de bienes de bajo costo y excedentes del inventario patrimonial.</t>
  </si>
  <si>
    <t>PROCEDIMIENTO</t>
  </si>
  <si>
    <t>Actualizar de manera periódica el sistema de control patrimonial (CREG).</t>
  </si>
  <si>
    <t>Realizar la baja de bienes muebles e inmuebles conforme a la normatividad aplicable.</t>
  </si>
  <si>
    <t>Diseñar y ejecutar el Plan Anual de Desarrollo Archivístico.</t>
  </si>
  <si>
    <t>Capacitar a las personas servidoras públicas en materia de administración patrimonial y gestión archivística.</t>
  </si>
  <si>
    <t>Atender solicitudes internas y externas de búsqueda documental en el Archivo Municipal.</t>
  </si>
  <si>
    <t>BÚSQUEDA</t>
  </si>
  <si>
    <t>Recibir y gestionar las transferencias documentales de las dependencias municipales para su resguardo en el Archivo Municipal.</t>
  </si>
  <si>
    <t>ACTA</t>
  </si>
  <si>
    <t>Organizar visitas ciudadanas al Acervo Histórico Municipal para la difusión cultural.</t>
  </si>
  <si>
    <t>VISITA</t>
  </si>
  <si>
    <t>Actualizar los instrumentos de control y consulta archivística conforme a la normatividad vigente.</t>
  </si>
  <si>
    <t>Digitalizar el acervo histórico municipal para su preservación y acceso a la información.</t>
  </si>
  <si>
    <t>Realizar y documentar sesiones del Grupo Interdisciplinario de Archivo.</t>
  </si>
  <si>
    <t>Elaborar actas del inventario de la galería histórica municipal para el registro y resguardo del patrimonio cultural.</t>
  </si>
  <si>
    <t>109</t>
  </si>
  <si>
    <t>Registro Civil</t>
  </si>
  <si>
    <t>0108010102</t>
  </si>
  <si>
    <t>Actualización y operación del registro civil</t>
  </si>
  <si>
    <t>Tramitar solicitudes de impresión de actas y de Clave Única de Registro de Población (CURP).</t>
  </si>
  <si>
    <t>Tramitar actas de nacimiento.</t>
  </si>
  <si>
    <t>Tramitar actas de defunción.</t>
  </si>
  <si>
    <t>Tramitar actas de matrimonio.</t>
  </si>
  <si>
    <t>Tramitar actas de divorcio.</t>
  </si>
  <si>
    <t>Tramitar actas de reconocimiento de hijas e hijos.</t>
  </si>
  <si>
    <t>Tramitar copias certificadas de actas de nacimiento.</t>
  </si>
  <si>
    <t>CERTIFICACIÓN</t>
  </si>
  <si>
    <t>Tramitar copias certificadas de actas de defunción.</t>
  </si>
  <si>
    <t>Tramitar copias certificadas de actas de matrimonio.</t>
  </si>
  <si>
    <t>Tramitar copias certificadas de actas de divorcio.</t>
  </si>
  <si>
    <t>Tramitar copias certificadas de actas de reconocimiento de hijas e hijos.</t>
  </si>
  <si>
    <t>Expedir actas por rectificación para el reconocimiento de identidad de género.</t>
  </si>
  <si>
    <t>108</t>
  </si>
  <si>
    <t>Juzgados Cívicos</t>
  </si>
  <si>
    <t>01030903</t>
  </si>
  <si>
    <t>Justicia Cívica Municipal</t>
  </si>
  <si>
    <t>0103090301</t>
  </si>
  <si>
    <t>Mediación, conciliación y función calificadora municipal</t>
  </si>
  <si>
    <t>Realizar procesos de mediación y conciliación.</t>
  </si>
  <si>
    <t>PROCESO</t>
  </si>
  <si>
    <t>Celebrar convenios para la aplicación de medidas orientadas a mejorar la convivencia cotidiana.</t>
  </si>
  <si>
    <t>Expedir invitaciones para citar a las partes vecinales en conflicto a fin de dirimir inconformidades.</t>
  </si>
  <si>
    <t>INVITACIÓN</t>
  </si>
  <si>
    <t>Expedir actas informativas a la ciudadanía.</t>
  </si>
  <si>
    <t>Difundir la cultura cívica y la legalidad en el municipio.</t>
  </si>
  <si>
    <t>Realizar audiencias públicas sobre la responsabilidad de personas probables infractoras.</t>
  </si>
  <si>
    <t>Emitir órdenes de pago por concepto de multas.</t>
  </si>
  <si>
    <t>ORDEN DE PAGO</t>
  </si>
  <si>
    <t>Emitir boletas de libertad.</t>
  </si>
  <si>
    <t>BOLETA</t>
  </si>
  <si>
    <t>Registrar sanciones procedentes por faltas administrativas conforme al Bando Municipal.</t>
  </si>
  <si>
    <t>Remitir informes del Juzgado Cívico a las instancias correspondientes.</t>
  </si>
  <si>
    <t>Supervisar el trabajo realizado por personas infractoras en beneficio de la comunidad.</t>
  </si>
  <si>
    <t>Dirimir conflictos y controversias derivados de hechos de tránsito.</t>
  </si>
  <si>
    <t>Atender a la población en procedimientos de mediación y conciliación.</t>
  </si>
  <si>
    <t>DIRECCIÓN DE GOBIERNO</t>
  </si>
  <si>
    <t>J00</t>
  </si>
  <si>
    <t>Gobierno Municipal</t>
  </si>
  <si>
    <t>144</t>
  </si>
  <si>
    <t>Gobernación</t>
  </si>
  <si>
    <t>02040401</t>
  </si>
  <si>
    <t>Nuevas organizaciones de la sociedad</t>
  </si>
  <si>
    <t>0204040102</t>
  </si>
  <si>
    <t>Participación ciudadana</t>
  </si>
  <si>
    <t>Realizar foros de consulta ciudadana para la actualización de las políticas públicas municipales.</t>
  </si>
  <si>
    <t>FORO</t>
  </si>
  <si>
    <t>Realizar reuniones con organizaciones sociales y civiles para la integración de un directorio.</t>
  </si>
  <si>
    <t>REUNION</t>
  </si>
  <si>
    <t>Realizar reuniones institucionales de trabajo con los COPACI y autoridades auxiliares para el desarrollo de políticas públicas municipales.</t>
  </si>
  <si>
    <t>Promover la participación de la comunidad escolar en eventos cívicos gubernamentales.</t>
  </si>
  <si>
    <t>LISTA</t>
  </si>
  <si>
    <t>Promover la participación de autoridades gubernamentales en eventos cívicos escolares.</t>
  </si>
  <si>
    <t>Promover la participación ciudadana en eventos cívicos a través de los COPACI y autoridades auxiliares.</t>
  </si>
  <si>
    <t>Implementar el registro de materiales ilustrativos con contenidos sobre normatividad municipal, cívica y democrática.</t>
  </si>
  <si>
    <t>Promover visitas ciudadanas a edificios municipales.</t>
  </si>
  <si>
    <t>Realizar entrevistas a personas servidoras públicas municipales solicitadas por la ciudadanía.</t>
  </si>
  <si>
    <t>ENTREVISTA</t>
  </si>
  <si>
    <t>Dar respuesta a demandas y gestiones ciudadanas canalizadas a través de los COPACI y delegaciones.</t>
  </si>
  <si>
    <t>RESPUESTA</t>
  </si>
  <si>
    <t>Monitorear y registrar asuntos sociopolíticos en las comunidades del municipio.</t>
  </si>
  <si>
    <t>MONITOREO</t>
  </si>
  <si>
    <t>Difundir concursos temáticos de participación ciudadana dirigidos a vecinos organizados.</t>
  </si>
  <si>
    <t>Registrar la participación de vecinos en concursos temáticos organizados por las áreas de la administración pública municipal.</t>
  </si>
  <si>
    <t>Representar al Ejecutivo Municipal en sus relaciones con asociaciones, iglesias, agrupaciones y demás instituciones.</t>
  </si>
  <si>
    <t>Ejecutar acciones orientadas a fortalecer y desarrollar las relaciones del Ejecutivo Municipal con asociaciones, iglesias, agrupaciones y demás instituciones.</t>
  </si>
  <si>
    <t>Tramitar solicitudes de permisos para asociaciones religiosas relativas a la realización de actos de culto público.</t>
  </si>
  <si>
    <t>Elaborar informes sobre las condiciones sociopolíticas del municipio.</t>
  </si>
  <si>
    <t>Otorgar permisos para el uso de la vía pública en actividades no lucrativas, humanísticas, escolares o altruistas.</t>
  </si>
  <si>
    <t>PERMISO</t>
  </si>
  <si>
    <t>Coordinar y promover jornadas comunitarias de mejoramiento del entorno urbano en colonias y comunidades del municipio</t>
  </si>
  <si>
    <t>JORNADA</t>
  </si>
  <si>
    <t>DIRECCIÓN DE ADMINISTRACIÓN</t>
  </si>
  <si>
    <t>E00</t>
  </si>
  <si>
    <t>Administración</t>
  </si>
  <si>
    <t>120</t>
  </si>
  <si>
    <t>Administración y Desarrollo de Personal</t>
  </si>
  <si>
    <t>0105020602</t>
  </si>
  <si>
    <t>Capacitación y profesionalización para el desarrollo del personal</t>
  </si>
  <si>
    <t>Seleccionar a servidores públicos sujetos a certificación de competencia laboral.</t>
  </si>
  <si>
    <t>Promocionar y celebrar convenios con instituciones capacitadoras.</t>
  </si>
  <si>
    <t>Gestionar la impartición de cursos con instituciones especializadas en diversos temas.</t>
  </si>
  <si>
    <t>Realizar eventos de capacitación dirigidos a servidores públicos municipales.</t>
  </si>
  <si>
    <t>Realizar diagnósticos de necesidades de capacitación por dependencia.</t>
  </si>
  <si>
    <t>DEPENDENCIA</t>
  </si>
  <si>
    <t>Aplicar cuestionarios de evaluación del desempeño a servidores públicos</t>
  </si>
  <si>
    <t>CUESTIONARIO</t>
  </si>
  <si>
    <t>Elaborar el Programa Anual de Capacitación.</t>
  </si>
  <si>
    <t>Registrar a servidores públicos asistentes a las capacitaciones.</t>
  </si>
  <si>
    <t>0105020601</t>
  </si>
  <si>
    <t>Administración de personal</t>
  </si>
  <si>
    <t>Detectar y determinar incidencias en los registros de puntualidad y asistencia.</t>
  </si>
  <si>
    <t>Actualizar los movimientos de altas y bajas de los servidores públicos</t>
  </si>
  <si>
    <t>MOVIMIENTO</t>
  </si>
  <si>
    <t>Actualizar los movimientos de altas y bajas de los servidores públicos en la plataforma del ISSEMYM.</t>
  </si>
  <si>
    <t>Emitir circulares de información general dirigidas a servidores públicos.</t>
  </si>
  <si>
    <t>CIRCULAR</t>
  </si>
  <si>
    <t>121</t>
  </si>
  <si>
    <t xml:space="preserve">Recursos Materiales </t>
  </si>
  <si>
    <t>0105020603</t>
  </si>
  <si>
    <t>Adquisiciones y Servicios</t>
  </si>
  <si>
    <t>Integrar el Programa Anual de Adquisiciones.</t>
  </si>
  <si>
    <t>Ejecutar el Programa Anual de Adquisiciones.</t>
  </si>
  <si>
    <t>PESOS</t>
  </si>
  <si>
    <t>Distribuir insumos a las áreas administrativas para la prestación de bienes y servicios.</t>
  </si>
  <si>
    <t>Actualizar el catálogo de proveedores de bienes y servicios.</t>
  </si>
  <si>
    <t>Elaborar informes de procedimientos adquisitivos adjudicados.</t>
  </si>
  <si>
    <t>0105020608</t>
  </si>
  <si>
    <t>Simplificación y modernización de la administración pública</t>
  </si>
  <si>
    <t>Integrar expedientes de control vehicular.</t>
  </si>
  <si>
    <t>Elaborar informes de mantenimiento preventivo y correctivo del parque vehicular.</t>
  </si>
  <si>
    <t>Integrar bitácoras de control del suministro de combustible.</t>
  </si>
  <si>
    <t>BITÁCORA</t>
  </si>
  <si>
    <t>Elaborar informes de trámites vehiculares.</t>
  </si>
  <si>
    <t>Realizar revistas al parque vehicular.</t>
  </si>
  <si>
    <t>Realizar mantenimiento preventivo y correctivo a los inmuebles del municipio.</t>
  </si>
  <si>
    <t>Supervisar la limpieza de las instalaciones municipales.</t>
  </si>
  <si>
    <t>Fumigar las instalaciones municipales.</t>
  </si>
  <si>
    <t>SERVICIO</t>
  </si>
  <si>
    <t>Elaborar reportes de digitalización por unidad administrativa.</t>
  </si>
  <si>
    <t>Impartir capacitación a las personas servidoras públicas en materia de Tecnologías de la Información y la Comunicación (TIC).</t>
  </si>
  <si>
    <t>Gestionar la atención y el mejoramiento de las Tecnologías de la Información y la Comunicación (TIC).</t>
  </si>
  <si>
    <t>Levantar las necesidades de equipos de cómputo de las áreas administrativas.</t>
  </si>
  <si>
    <t>Instalar software en equipos de cómputo municipales.</t>
  </si>
  <si>
    <t>EQUIPO</t>
  </si>
  <si>
    <t>DIRECCIÓN DE OBRAS PÚBLICAS</t>
  </si>
  <si>
    <t>X00</t>
  </si>
  <si>
    <t>124</t>
  </si>
  <si>
    <t>Obras Públicas</t>
  </si>
  <si>
    <t>02020101</t>
  </si>
  <si>
    <t xml:space="preserve">Infraestructura de espacios públicos </t>
  </si>
  <si>
    <t xml:space="preserve">0202010115 </t>
  </si>
  <si>
    <t>Proyectos para obras públicas</t>
  </si>
  <si>
    <t>Realizar levantamientos topográficos de los proyectos de obra pública.</t>
  </si>
  <si>
    <t>LEVANTAMIENTO</t>
  </si>
  <si>
    <t>Desarrollar proyectos de obra pública.</t>
  </si>
  <si>
    <t>Elaborar catálogos de conceptos de las obras públicas que integran el programa de obra.</t>
  </si>
  <si>
    <t>CATÁLOGO</t>
  </si>
  <si>
    <t>Gestionar recursos públicos.</t>
  </si>
  <si>
    <t>Elaborar y/o modificar el programa de obra anual.</t>
  </si>
  <si>
    <t>POA</t>
  </si>
  <si>
    <t>Realizar reuniones del Comité Interno de Obra.</t>
  </si>
  <si>
    <t>Elaborar procedimientos de adjudicación de obra pública en sus diferentes modalidades (adjudicación directa, invitación restringida y licitación pública nacional).</t>
  </si>
  <si>
    <t>Elaborar contratos de obra pública.</t>
  </si>
  <si>
    <t>CONTRATO</t>
  </si>
  <si>
    <t>Atender peticiones ciudadanas en materia de Obra Pública.</t>
  </si>
  <si>
    <t>Establecer mecanismos de participación ciudadana y conformar Comités Ciudadanos de Control y Vigilancia (COCICOVI) de las obras públicas por contrato.</t>
  </si>
  <si>
    <t>Elaborar bitácoras de obra pública</t>
  </si>
  <si>
    <t>Preparar informes y/o reportes de la cuenta pública en materia de obra pública (OSFEM).</t>
  </si>
  <si>
    <t>Realizar trámites ante la Tesorería Municipal para el pago de anticipos de la obra pública contratada.</t>
  </si>
  <si>
    <t>TRÁMITE</t>
  </si>
  <si>
    <t>Revisar estimaciones de obra pública.</t>
  </si>
  <si>
    <t>REVISIÓN</t>
  </si>
  <si>
    <t>Realizar trámites ante la Tesorería Municipal para el pago de estimaciones de la obra pública contratada.</t>
  </si>
  <si>
    <t>Elaborar informes de supervisión de obras por contrato.</t>
  </si>
  <si>
    <t>Integrar expedientes técnicos de obra pública.</t>
  </si>
  <si>
    <t>Elaborar actas Entrega-Recepción de Obra.</t>
  </si>
  <si>
    <t>0202010105</t>
  </si>
  <si>
    <t>Pavimentación de calles</t>
  </si>
  <si>
    <t>Construir avenidas y/o calles del Municipio con pavimentación.</t>
  </si>
  <si>
    <t>OBRA</t>
  </si>
  <si>
    <t>Programar, organizar y gestionar los recursos de obra pública.</t>
  </si>
  <si>
    <t>Realizar elaboración de factibilidad técnico económica y expedientes técnicos de obra pública.</t>
  </si>
  <si>
    <t>0202010109</t>
  </si>
  <si>
    <t>Rehabilitación de vialidades urbanas</t>
  </si>
  <si>
    <t>Construir y/o reconstruir vialidades urbanas con pavimentación</t>
  </si>
  <si>
    <t>0202010112</t>
  </si>
  <si>
    <t>Construcción y ampliación de edificaciones urbanas</t>
  </si>
  <si>
    <t>Realizar la construcción de edificaciones para la atención pública.</t>
  </si>
  <si>
    <t>0202010113</t>
  </si>
  <si>
    <t>Rehabilitación de edificaciones urbanas</t>
  </si>
  <si>
    <t>Realizar la rehabilitación de edificación para la atención pública.</t>
  </si>
  <si>
    <t>03030501</t>
  </si>
  <si>
    <t>Eficiencia energética</t>
  </si>
  <si>
    <t>0303050101</t>
  </si>
  <si>
    <t>Apoyo y asesoría en la gestión de servicios de electrificación y alumbrado 
público</t>
  </si>
  <si>
    <t>Realizar el proyecto de ampliación, rehabilitación y/o sustitución de alumbrado público.</t>
  </si>
  <si>
    <t>Programar, organizar y gestionar los recursos para el proyecto de iluminación.</t>
  </si>
  <si>
    <t>Realizar elaboración de factibilidad técnico económica y expedientes técnicos de iluminación.</t>
  </si>
  <si>
    <t>Realizar equipamiento de calentador solar para mejoramiento a la vivienda.</t>
  </si>
  <si>
    <t>EQUIPAMIENTO</t>
  </si>
  <si>
    <t>Manejo eficiente y sustentable del agua</t>
  </si>
  <si>
    <t>0202030110</t>
  </si>
  <si>
    <t>Operación y mantenimiento de infraestructura hidráulica para el suministro de
agua</t>
  </si>
  <si>
    <t>Realizar la construcción y/o rehabilitación de infraestructura para agua potable.</t>
  </si>
  <si>
    <t>Gestionar recursos públicos para mejorar la infraestructura de agua potable.</t>
  </si>
  <si>
    <t>Elaborar mesas de trabajo para mejorar la infraestructura de agua potable.</t>
  </si>
  <si>
    <t>02050101</t>
  </si>
  <si>
    <t>Educación básica</t>
  </si>
  <si>
    <t>0205010110</t>
  </si>
  <si>
    <t>Apoyo municipal a la educación básica</t>
  </si>
  <si>
    <t>Construir infraestructura para la Educación Básica.</t>
  </si>
  <si>
    <t>Realizar trámite ante el Instituto Mexiquense de la Infraestructura Física Educativa (IMIFE).</t>
  </si>
  <si>
    <t>Realizar verificación y/o inspección de Planteles Educativos.</t>
  </si>
  <si>
    <t>DIRECCIÓN DE MEDIO AMBIENTE</t>
  </si>
  <si>
    <t>G00</t>
  </si>
  <si>
    <t>Dirección de Ecología</t>
  </si>
  <si>
    <t>160</t>
  </si>
  <si>
    <t>Prevención y Control Ambiental</t>
  </si>
  <si>
    <t>02010401</t>
  </si>
  <si>
    <t>Protección integral del ambiente para el bienestar</t>
  </si>
  <si>
    <t>0201040108</t>
  </si>
  <si>
    <t>Prevención, control y mejoramiento de la calidad del aire</t>
  </si>
  <si>
    <t>Elaborar el Programa Anual de Operativos de Inspección y Vigilancia Ambiental.</t>
  </si>
  <si>
    <t>Inspeccionar, vigilar y monitorear los recursos naturales del municipio.</t>
  </si>
  <si>
    <t>Realizar operativos de inspección ambiental en el municipio.</t>
  </si>
  <si>
    <t>OPERATIVO</t>
  </si>
  <si>
    <t>Identificar necesidades de capacitación del personal municipal en materia de medio ambiente.</t>
  </si>
  <si>
    <t>DIAGNÓSTICO</t>
  </si>
  <si>
    <t>Impartir cursos de actualización al personal municipal en materia de medio ambiente.</t>
  </si>
  <si>
    <t>Atender denuncias ciudadanas relacionadas con daños al medio ambiente.</t>
  </si>
  <si>
    <t>DENUNCIA</t>
  </si>
  <si>
    <t>Expedir licencias de emisiones a la atmósfera para fuentes fijas.</t>
  </si>
  <si>
    <t>02010501</t>
  </si>
  <si>
    <t>Manejo sustentable y conservación sostenible de los ecosistemas y la biodiversidad</t>
  </si>
  <si>
    <t>0201050102</t>
  </si>
  <si>
    <t>Conservación ecológica sostenible y protección de la flora y fauna</t>
  </si>
  <si>
    <t>Identificar áreas geográficas susceptibles de reforestación en el municipio.</t>
  </si>
  <si>
    <t>Coordinar jornadas de reforestación en espacios públicos y comunitarios.</t>
  </si>
  <si>
    <t>Donar árboles a la ciudadanía para acciones de reforestación y mejoramiento ambiental.</t>
  </si>
  <si>
    <t>ÁRBOL</t>
  </si>
  <si>
    <t>Coordinar jornadas para la entrega de semillas de plantas locales destinadas a reforestación y huertos urbanos.</t>
  </si>
  <si>
    <t>Impartir pláticas para el fomento de la cultura de protección del medio ambiente.</t>
  </si>
  <si>
    <t>Expedir vistos buenos ambientales a industrias y comercios, conforme a la normatividad aplicable.</t>
  </si>
  <si>
    <t>VISTO BUENO</t>
  </si>
  <si>
    <t>Expedir registros de descarga de aguas residuales a industrias y comercios.</t>
  </si>
  <si>
    <t>Expedir permisos para poda, derribo, trasplante y/o sustitución de arbolado.</t>
  </si>
  <si>
    <t>AUTORIZACIÓN</t>
  </si>
  <si>
    <t>Coordinar jornadas de limpieza ambiental en espacios públicos del municipio.</t>
  </si>
  <si>
    <t>Impartir cursos de capacitación a inspectores y notificadores en materia ambiental.</t>
  </si>
  <si>
    <t>Elaborar los términos de referencia para el Programa de Ordenamiento Ecológico Municipal.</t>
  </si>
  <si>
    <t>Realizar concursos de dibujo infantil para la promoción de la educación ambiental.</t>
  </si>
  <si>
    <t>CONCURSO</t>
  </si>
  <si>
    <t>Realizar visitas de inspección y verificación a empresas y establecimientos comerciales para prevenir la contaminación del suelo, agua y emisiones a la atmósfera.</t>
  </si>
  <si>
    <t>INSPECCIÓN</t>
  </si>
  <si>
    <t>129</t>
  </si>
  <si>
    <t>Control Antirrábico y Bienestar Animal</t>
  </si>
  <si>
    <t>02010502</t>
  </si>
  <si>
    <t>Protección, control y bienestar animal</t>
  </si>
  <si>
    <t>0201050203</t>
  </si>
  <si>
    <t>Servicios de Atención médico veterinaria</t>
  </si>
  <si>
    <t>Realizar jornadas de esterilización canina y felina en el municipio.</t>
  </si>
  <si>
    <t>Desparasitar caninos y felinos atendidos en campañas y jornadas municipales.</t>
  </si>
  <si>
    <t>DESPARACITACIÓN</t>
  </si>
  <si>
    <t>Proporcionar el servicio de vacunación antirrábica a caninos y felinos.</t>
  </si>
  <si>
    <t>VACUNA</t>
  </si>
  <si>
    <t>Organizar eventos de promoción para la adopción responsable de animales del municipio.</t>
  </si>
  <si>
    <t>Realizar el censo municipal de animales.</t>
  </si>
  <si>
    <t>CENSO</t>
  </si>
  <si>
    <t>Canalizar reportes de presunto maltrato animal en el territorio municipal para su atención.</t>
  </si>
  <si>
    <t>Realizar sesiones del Consejo Municipal de Control y Bienestar Animal.</t>
  </si>
  <si>
    <t>Proporcionar servicios médicos veterinarios de manera rutinaria a caninos y felinos.</t>
  </si>
  <si>
    <t>CONSULTA</t>
  </si>
  <si>
    <t>Rehabilitar las instalaciones de la Unidad de Atención y Vigilancia a Mascotas y Pequeñas Especies.</t>
  </si>
  <si>
    <t>REHABILITACION</t>
  </si>
  <si>
    <t>Retener animales en situación de abandono en la vía pública mediante el método de captura, esterilización y retorno (TNR).</t>
  </si>
  <si>
    <t>Realizar campañas de concientización sobre el maltrato hacia los animales en el municipio y prestar servicios médicos a caninos y felinos</t>
  </si>
  <si>
    <t>126</t>
  </si>
  <si>
    <t>Limpia</t>
  </si>
  <si>
    <t>02010101</t>
  </si>
  <si>
    <t>Gestión Integral de Residuos solidos</t>
  </si>
  <si>
    <t>0201010102</t>
  </si>
  <si>
    <t>Coordinación para servicios de limpia y recolección de desechos sólidos</t>
  </si>
  <si>
    <t>Otorgar el servicio de recolección de residuos sólidos urbanos en instituciones públicas y espacios públicos del municipio.</t>
  </si>
  <si>
    <t>Otorgar el servicio de recolección de residuos sólidos urbanos en comunidades del municipio.</t>
  </si>
  <si>
    <t>Realizar barrido manual en espacios públicos del municipio.</t>
  </si>
  <si>
    <t>M2</t>
  </si>
  <si>
    <t>Coordinar faenas de limpieza y recolección en espacios públicos y comunitarios.</t>
  </si>
  <si>
    <t>FAENA</t>
  </si>
  <si>
    <t>Supervisar las actividades de recolección y limpieza en espacios públicos municipales.</t>
  </si>
  <si>
    <t>Otorgar el servicio de recolección de residuos sólidos urbanos a empresas del municipio, conforme a la normatividad aplicable.</t>
  </si>
  <si>
    <t>METRO CÚBICO</t>
  </si>
  <si>
    <t>Gestionar el mantenimiento del equipo municipal de recolección de residuos sólidos urbanos.</t>
  </si>
  <si>
    <t>MANTENIMIENTO</t>
  </si>
  <si>
    <t>Adquirir equipo para la recolección de residuos sólidos urbanos del municipio.</t>
  </si>
  <si>
    <t>VEHÍCULO</t>
  </si>
  <si>
    <t>Elaborar el Plan de Recolección de Residuos Sólidos Urbanos del municipio.</t>
  </si>
  <si>
    <t>PLAN</t>
  </si>
  <si>
    <t>Actualizar las rutas de recolección de residuos sólidos urbanos municipales.</t>
  </si>
  <si>
    <t>MAPEO</t>
  </si>
  <si>
    <t>Recuperar la fracción inorgánica de los residuos sólidos urbanos recolectados.</t>
  </si>
  <si>
    <t>KILOGRAMO</t>
  </si>
  <si>
    <t>Implementar campañas de información para promover la separación de residuos sólidos urbanos.</t>
  </si>
  <si>
    <t>Suministrar e instalar contenedores para la separación de residuos en espacios públicos.</t>
  </si>
  <si>
    <t>PIEZA</t>
  </si>
  <si>
    <t>Impartir pláticas dirigidas a la población para fomentar la cultura de separación de residuos sólidos urbanos.</t>
  </si>
  <si>
    <t>154</t>
  </si>
  <si>
    <t>Vialidad y Transporte</t>
  </si>
  <si>
    <t>03050101</t>
  </si>
  <si>
    <t>Sistema Integral de Movilidad y Seguridad Vial</t>
  </si>
  <si>
    <t>0305010111</t>
  </si>
  <si>
    <t>Apoyo municipal a las políticas para el desarrollo del transporte</t>
  </si>
  <si>
    <t>Registrar nuevas organizaciones de transporte público en sus diversas modalidades.</t>
  </si>
  <si>
    <t>Organizar mesas de diálogo con el sector transportista para incentivar la renovación de unidades.</t>
  </si>
  <si>
    <t>Establecer puntos fijos de ascenso y descenso para reducir la congestión vehicular.</t>
  </si>
  <si>
    <t>Supervisar las bases de transporte público en sus diversas modalidades.</t>
  </si>
  <si>
    <t>Realizar el mapeo de derroteros del transporte público de ruta fija.</t>
  </si>
  <si>
    <t>MAPA</t>
  </si>
  <si>
    <t>Realizar el censo de organizaciones de transporte público de mototaxis y bicitaxis.</t>
  </si>
  <si>
    <t>Elaborar estudios costo-beneficio para la modernización del transporte público terrestre.</t>
  </si>
  <si>
    <t>Realizar estudios con la ciudadanía para identificar necesidades de movilidad urbana.</t>
  </si>
  <si>
    <t>Identificar áreas de oportunidad para mejorar el equipamiento de movilidad urbana.</t>
  </si>
  <si>
    <t>Actualizar el padrón de transporte público en todas sus modalidades.</t>
  </si>
  <si>
    <t>Expedir vistos buenos para bases de taxis autorizadas por la Secretaría de Movilidad.</t>
  </si>
  <si>
    <t>Otorgar permisos de maniobras, carga y descarga en la vía pública para el transporte de productos y servicios.</t>
  </si>
  <si>
    <t>Evaluar la prestación del servicio de estacionamiento público en el municipio.</t>
  </si>
  <si>
    <t>Otorgar permisos por cajón para bases de taxis en la vía pública.</t>
  </si>
  <si>
    <t>Retirar bienes mostrencos para liberar avenidas y pasos peatonales.</t>
  </si>
  <si>
    <t>OERATIVO</t>
  </si>
  <si>
    <t>Coordinar operativos matutinos y nocturnos en el transporte público para garantizar la seguridad de las personas usuarias, en colaboración con dependencias municipales y estatales.</t>
  </si>
  <si>
    <t>Incentivar el uso del transporte público mediante la coordinación de acciones de seguridad en puntos estratégicos.</t>
  </si>
  <si>
    <t>Elaborar el mapeo de zonas con incidencia de violencia y agresiones en el transporte público.</t>
  </si>
  <si>
    <t>PLANO</t>
  </si>
  <si>
    <t>Implementar campañas informativas y de señalización para la restricción de la circulación de transporte pesado en el Centro de Cuautitlán.</t>
  </si>
  <si>
    <t>DIRECCIÓN DE DESARROLLO METROPOLITANO</t>
  </si>
  <si>
    <t>F00</t>
  </si>
  <si>
    <t xml:space="preserve">Dirección de Desarrollo Urbano </t>
  </si>
  <si>
    <t>123</t>
  </si>
  <si>
    <t>Desarrollo Urbano</t>
  </si>
  <si>
    <t>01030801</t>
  </si>
  <si>
    <t>Política territorial moderna y sostenible</t>
  </si>
  <si>
    <t>0103080107</t>
  </si>
  <si>
    <t>Instrumentación urbana</t>
  </si>
  <si>
    <t>Instaurar procedimientos administrativos por incumplimiento a la normatividad aplicable en materia de construcciones.</t>
  </si>
  <si>
    <t>Realizar barridos de campo para identificar viviendas ubicadas en asentamientos irregulares.</t>
  </si>
  <si>
    <t>BARRIDO</t>
  </si>
  <si>
    <t>Asesorar a la población en materia de desarrollo urbano.</t>
  </si>
  <si>
    <t>Formalizar y firmar convenios en materia de desarrollo urbano, medio ambiente y movilidad.</t>
  </si>
  <si>
    <t>Expedir licencias de uso de suelo conforme a la normatividad vigente.</t>
  </si>
  <si>
    <t>Expedir licencias de construcción para obra nueva, ampliación, modificación o reparación estructural, así como para la construcción de bardas.</t>
  </si>
  <si>
    <t>Expedir constancias de alineamiento y/o número oficial.</t>
  </si>
  <si>
    <t>Capacitar a las personas servidoras públicas en materia de desarrollo urbano, visitas de verificación, inspecciones administrativas, medio ambiente y movilidad.</t>
  </si>
  <si>
    <t>Gestionar cursos de capacitación en materia de desarrollo urbano para el personal administrativo.</t>
  </si>
  <si>
    <t>Promover ante el IMEVIS e INSUS la regularización de predios en el municipio.</t>
  </si>
  <si>
    <t>Expedir cédulas informativas de zonificación.</t>
  </si>
  <si>
    <t>Ejecutar operativos derivados de procedimientos administrativos en materia de construcciones irregulares.</t>
  </si>
  <si>
    <t>DEMOLICIÓN</t>
  </si>
  <si>
    <t>Entregar notificaciones para la regularización de construcciones.</t>
  </si>
  <si>
    <t>NOTIFICACIÓN</t>
  </si>
  <si>
    <t>Expedir constancias de terminación de obra o suspensión voluntaria de obra.</t>
  </si>
  <si>
    <t>Expedir licencias de demolición, excavación, relleno o movimiento de tierra, parciales o totales.</t>
  </si>
  <si>
    <t>Expedir constancias de cambio de uso de suelo.</t>
  </si>
  <si>
    <t>Instaurar procedimientos administrativos por incumplimiento a la normatividad en materia de anuncios publicitarios.</t>
  </si>
  <si>
    <t>Expedir licencias para anuncios publicitarios conforme a la normatividad aplicable.</t>
  </si>
  <si>
    <t>Elaborar proyectos de imagen urbana del municipio.</t>
  </si>
  <si>
    <t>Elaborar el Programa de Regularización de Obra.</t>
  </si>
  <si>
    <t>Elaborar el Plan de Desarrollo Urbano Municipal, primera etapa.</t>
  </si>
  <si>
    <t>DIRECCIÓN DE SERVICIOS PÚBLICOS</t>
  </si>
  <si>
    <t>H00</t>
  </si>
  <si>
    <t>Servicios Públicos</t>
  </si>
  <si>
    <t>128</t>
  </si>
  <si>
    <t>Calles. parques, jardines, áreas verdes y recreativas</t>
  </si>
  <si>
    <t>02020601</t>
  </si>
  <si>
    <t>Modernización de los Servicios Comunales</t>
  </si>
  <si>
    <t>0202060103</t>
  </si>
  <si>
    <t>Coordinación para la conservación de parques y Jardines</t>
  </si>
  <si>
    <t>Realizar poda de pasto en espacios públicos, deportivos y camellones del municipio.</t>
  </si>
  <si>
    <t>Realizar poda de árboles en espacios públicos, deportivos y camellones del municipio.</t>
  </si>
  <si>
    <t>Derribar árboles que representen riesgo u obstrucción a la vía pública, conforme a la normatividad aplicable.</t>
  </si>
  <si>
    <t>Supervisar las actividades de las cuadrillas de trabajo adscritas al área.</t>
  </si>
  <si>
    <t>Aplicar material de encalado en árboles y bardas ubicados en espacios públicos.</t>
  </si>
  <si>
    <t>LITRO</t>
  </si>
  <si>
    <t>Instalar infraestructura urbana en parques y jardines del municipio.</t>
  </si>
  <si>
    <t>Realizar el riego de áreas verdes en espacios públicos del municipio.</t>
  </si>
  <si>
    <t>Reforestar espacios públicos urbanos del municipio.</t>
  </si>
  <si>
    <t>ÁRBOL Y/O PLANTA</t>
  </si>
  <si>
    <t>Instalar infraestructura verde en zonas urbanas con baja cobertura vegetal.</t>
  </si>
  <si>
    <t>Impartir talleres en centros recreativos para la concientización ambiental de niñas, niños y jóvenes.</t>
  </si>
  <si>
    <t>Rehabilitar y modernizar parques y espacios deportivos para favorecer la salud, la cultura, la recreación y la integración social.</t>
  </si>
  <si>
    <t>REHABILITACIÓN</t>
  </si>
  <si>
    <t>Acondicionar corredores verdes y áreas arboladas a lo largo de la infraestructura de comunicación del municipio.</t>
  </si>
  <si>
    <t>CORREDOR</t>
  </si>
  <si>
    <t>Otorgar mantenimiento estético a los parques y jardines del municipio.</t>
  </si>
  <si>
    <t>145</t>
  </si>
  <si>
    <t>Panteones</t>
  </si>
  <si>
    <t>0202060104</t>
  </si>
  <si>
    <t xml:space="preserve">Coordinación para servicios de administración y mantenimiento de panteones </t>
  </si>
  <si>
    <t>Emitir órdenes de pago correspondientes a refrendos en panteones municipales.</t>
  </si>
  <si>
    <t>REFRENDO</t>
  </si>
  <si>
    <t>Dar mantenimiento a los panteones municipales.</t>
  </si>
  <si>
    <t>Realizar recorridos de supervisión para la limpieza y mantenimiento de los panteones municipales.</t>
  </si>
  <si>
    <t>125</t>
  </si>
  <si>
    <t>Infraestructura de espacios públicos</t>
  </si>
  <si>
    <t>0202010110</t>
  </si>
  <si>
    <t xml:space="preserve">Rehabilitación de vialidades urbanas </t>
  </si>
  <si>
    <t>Colocar y rehabilitar reductores de velocidad mediante la aplicación de mezcla asfáltica en vialidades urbanas del municipio.</t>
  </si>
  <si>
    <t>REDUCTOR</t>
  </si>
  <si>
    <t>Rehabilitar vialidades urbanas del municipio.</t>
  </si>
  <si>
    <t>VIALIDAD</t>
  </si>
  <si>
    <t>Rehabilitar vialidades urbanas mediante la aplicación de mezcla asfáltica.</t>
  </si>
  <si>
    <t>TONELADA</t>
  </si>
  <si>
    <t>Supervisar las obras de rehabilitación de vialidades urbanas del municipio.</t>
  </si>
  <si>
    <t>127</t>
  </si>
  <si>
    <t>Alumbrado Público</t>
  </si>
  <si>
    <t>Apoyo y asesoría en la gestión de servicios de electrificación y alumbrado público</t>
  </si>
  <si>
    <t>Gestionar los insumos necesarios para el mantenimiento del sistema de alumbrado público municipal.</t>
  </si>
  <si>
    <t>Reparar y dar mantenimiento al sistema de alumbrado público municipal.</t>
  </si>
  <si>
    <t>Elaborar el Proyecto Anual para la sustitución de luminarias del alumbrado público municipal.</t>
  </si>
  <si>
    <t>Instalar luminarias ahorradoras tipo LED en el municipio.</t>
  </si>
  <si>
    <t>LUMINARIA</t>
  </si>
  <si>
    <t>Instalar paneles solares en espacios públicos del municipio.</t>
  </si>
  <si>
    <t>PANEL SOLAR</t>
  </si>
  <si>
    <t>Instalar reflectores ahorradores tipo LED en espacios públicos del municipio.</t>
  </si>
  <si>
    <t>REFLECTOR</t>
  </si>
  <si>
    <t>Implementar campañas de información para impulsar el uso de luminarias ahorradoras en los hogares del municipio.</t>
  </si>
  <si>
    <t>Impartir pláticas dirigidas a la población para fomentar la cultura de energías limpias.</t>
  </si>
  <si>
    <t>DIRECCIÓN DE LA MUJER</t>
  </si>
  <si>
    <t>V00</t>
  </si>
  <si>
    <t>Dirección de las Mujeres</t>
  </si>
  <si>
    <t>152</t>
  </si>
  <si>
    <t>Atención a la Mujer</t>
  </si>
  <si>
    <t>03010203</t>
  </si>
  <si>
    <t>Inclusión Económica para la Igualdad de Género</t>
  </si>
  <si>
    <t>0301020303</t>
  </si>
  <si>
    <t>Proyectos de inclusión financiera e igualdad salarial para la mujer</t>
  </si>
  <si>
    <t>Colaborar con las instancias municipales en la realización de Jornadas del Empleo.</t>
  </si>
  <si>
    <t>Implementar acciones en favor de la perspectiva de género y la prevención del acoso y hostigamiento sexual en espacios laborales.</t>
  </si>
  <si>
    <t>Realizar actividades de difusión para fomentar la igualdad de género en el municipio.</t>
  </si>
  <si>
    <t>ACTIVIDAD</t>
  </si>
  <si>
    <t>Implementar acciones para la gestión menstrual en espacios educativos y laborales.</t>
  </si>
  <si>
    <t>Impartir talleres de proyectos productivos para el empoderamiento de las mujeres.</t>
  </si>
  <si>
    <t>Realizar diagnósticos para la detección de situaciones de desigualdad de género en el municipio.</t>
  </si>
  <si>
    <t>Desarrollar proyectos para la recuperación y aprovechamiento de espacios públicos con enfoque de género.</t>
  </si>
  <si>
    <t>Realizar evento conmemorativo del Día Internacional de la Mujer.</t>
  </si>
  <si>
    <t>Elaborar el proyecto del Programa Social Municipal para fortalecer la autonomía económica, psicológica y social de las mujeres.</t>
  </si>
  <si>
    <t>Entregar apoyos a mujeres beneficiarias del Programa Social Municipal “Con Mis Propias Alas”.</t>
  </si>
  <si>
    <t>Entregar apoyos a personas beneficiarias del Programa Social Municipal para Personas Emprendedoras.</t>
  </si>
  <si>
    <t>02060805</t>
  </si>
  <si>
    <t xml:space="preserve">Igualdad de trato y oportunidades para la mujer, el hombre y personas LGBTTTIQ+ </t>
  </si>
  <si>
    <t>0206080502</t>
  </si>
  <si>
    <t>Cultura de igualdad entre la mujer y el hombre; y población LGBTTTIQ+, para la prevención de la violencia de género</t>
  </si>
  <si>
    <t>Impartir pláticas al personal del servicio público para promover la transversalidad de la perspectiva de género.</t>
  </si>
  <si>
    <t>Vincular a mujeres y hombres a la bolsa de empleo municipal y a servicios de seguridad social.</t>
  </si>
  <si>
    <t>Realizar eventos del Día Naranja para conmemorar y visibilizar la historia de los derechos de niñas, adolescentes y mujeres.</t>
  </si>
  <si>
    <t>Adherir unidades económicas al Programa Punto Seguro.</t>
  </si>
  <si>
    <t>UNIDAD ECONÓMICA</t>
  </si>
  <si>
    <t>Implementar acciones para la promoción de los derechos sexuales y reproductivos y la prevención del embarazo no planificado en adolescentes y mujeres.</t>
  </si>
  <si>
    <t>Capacitar a mujeres y hombres para el empoderamiento económico y el autoempleo.</t>
  </si>
  <si>
    <t>Impartir pláticas en escuelas sobre la prevención de la violencia de género.</t>
  </si>
  <si>
    <t>Impartir pláticas comunitarias sobre la prevención de la violencia de género.</t>
  </si>
  <si>
    <t>Impartir pláticas dirigidas a madres y padres de familia para la prevención de la violencia de género y la promoción de masculinidades positivas.</t>
  </si>
  <si>
    <t>Brindar atención psicológica presencial a mujeres en situación de violencia de género.</t>
  </si>
  <si>
    <t>Brindar asesoría jurídica presencial a mujeres en situación de violencia de género.</t>
  </si>
  <si>
    <t>Realizar eventos conmemorativos a “16 Días de Activismo contra la Violencia hacia las Mujeres”.</t>
  </si>
  <si>
    <t>Realizar sesiones del Sistema Municipal de Igualdad de Trato y Oportunidades entre Mujeres y Hombres y para Prevenir, Atender, Sancionar y Erradicar la Violencia contra las Mujeres.</t>
  </si>
  <si>
    <t>Realizar sesiones de la Unidad de Igualdad de Género.</t>
  </si>
  <si>
    <t>143</t>
  </si>
  <si>
    <t>Atención a la Juventud</t>
  </si>
  <si>
    <t>02060806</t>
  </si>
  <si>
    <t>Oportunidades para los adolescentes y jóvenes</t>
  </si>
  <si>
    <t>0206080602</t>
  </si>
  <si>
    <t>Promoción del bienestar adolescente y juvenil</t>
  </si>
  <si>
    <t>Realizar asambleas y foros juveniles en escuelas y comunidades del municipio.</t>
  </si>
  <si>
    <t>Impartir pláticas sobre inteligencia emocional y salud mental en escuelas y comunidades.</t>
  </si>
  <si>
    <t>Impartir talleres de capacitación para el emprendimiento de las juventudes.</t>
  </si>
  <si>
    <t>Implementar acciones para fomentar la identificación vocacional y la formulación de proyectos de vida en las juventudes.</t>
  </si>
  <si>
    <t>Otorgar el Premio Municipal de la Juventud.</t>
  </si>
  <si>
    <t>Realizar actividades culturales, recreativas y deportivas dirigidas a las juventudes.</t>
  </si>
  <si>
    <t>Organizar debates juveniles en espacios educativos y comunitarios.</t>
  </si>
  <si>
    <t>Impartir pláticas de sensibilización y respeto a la diversidad sexual dirigidas a las juventudes.</t>
  </si>
  <si>
    <t>Realizar el concurso “Express Arte entre Muros” dirigido a las juventudes.</t>
  </si>
  <si>
    <t>Realizar eventos conmemorativos del Día Internacional de la Juventud.</t>
  </si>
  <si>
    <t>Entregar apoyos a jóvenes estudiantes de nivel superior.</t>
  </si>
  <si>
    <t>Impartir pláticas para la prevención y el combate de las adicciones en escuelas y comunidades.</t>
  </si>
  <si>
    <t>Implementar acciones de difusión para la prevención de adicciones y del suicidio en jóvenes.</t>
  </si>
  <si>
    <t>DIFUSIÓN</t>
  </si>
  <si>
    <t>Realizar bazares y jornadas de empleo dirigidas a las juventudes.</t>
  </si>
  <si>
    <t>Implementar acciones para el fomento de la permanencia escolar en jóvenes.</t>
  </si>
  <si>
    <t>ÓRGANO INTERNO DE CONTROL</t>
  </si>
  <si>
    <t>K00</t>
  </si>
  <si>
    <t>Contraloría</t>
  </si>
  <si>
    <t>134</t>
  </si>
  <si>
    <t>Auditoria Financiera</t>
  </si>
  <si>
    <t xml:space="preserve">Función Pública, combate a la corrupción y control de riesgos administrativos </t>
  </si>
  <si>
    <t>Fiscalización, Control y Evaluación interna de la gestión pública</t>
  </si>
  <si>
    <t>Ejecutar auditorías.</t>
  </si>
  <si>
    <t>Ejecutar inspecciones.</t>
  </si>
  <si>
    <t>Participar en el levantamiento físico del inventario de bienes muebles.</t>
  </si>
  <si>
    <t>Participar en el levantamiento físico del inventario de bienes inmuebles.</t>
  </si>
  <si>
    <t>Participar en la revista vehicular.</t>
  </si>
  <si>
    <t>Revisar físicamente los almacenes de bienes de consumo.</t>
  </si>
  <si>
    <t>Participar en los actos de entrega-recepción de las unidades administrativas.</t>
  </si>
  <si>
    <t>Realizar simulacros de entrega-recepción.</t>
  </si>
  <si>
    <t>Realizar arqueos de fondo fijo.</t>
  </si>
  <si>
    <t>Realizar arqueos de caja a las unidades recaudadoras.</t>
  </si>
  <si>
    <t>Capacitar a las personas servidoras públicas en materia de control, vigilancia y riesgos administrativos.</t>
  </si>
  <si>
    <t>135</t>
  </si>
  <si>
    <t>Auditoria de Obra</t>
  </si>
  <si>
    <t>0103040102</t>
  </si>
  <si>
    <t>Participación social en la formulación, seguimiento, control y evaluación interna de obras, programas y servicios públicos</t>
  </si>
  <si>
    <t>Supervisar la ejecución de la obra pública municipal.</t>
  </si>
  <si>
    <t>Atender los reportes derivados de la supervisión de obra pública.</t>
  </si>
  <si>
    <t>Integrar y dar seguimiento a los Comités Ciudadanos de Control y Vigilancia de la obra pública.</t>
  </si>
  <si>
    <t>Ejecutar auditorías relacionadas con la obra pública municipal.</t>
  </si>
  <si>
    <t>138</t>
  </si>
  <si>
    <t>Responsabilidad y situación Patrimonial</t>
  </si>
  <si>
    <t>01030402</t>
  </si>
  <si>
    <t>Sistema Anticorrupción del Estado de México y Municipios</t>
  </si>
  <si>
    <t>0103040201</t>
  </si>
  <si>
    <t>Prevención, detección, disuasión, sanción y combate a la corrupción</t>
  </si>
  <si>
    <t>Realizar campañas para fomentar valores éticos en el servicio público.</t>
  </si>
  <si>
    <t>Integrar el Informe Anual de Resultados y Avances del Comité Coordinador Municipal.</t>
  </si>
  <si>
    <t>Implementar campañas de difusión para el cumplimiento de la declaración de situación patrimonial y de intereses.</t>
  </si>
  <si>
    <t>Elaborar el Código de Conducta de las personas servidoras públicas.</t>
  </si>
  <si>
    <t>CÓDIGO</t>
  </si>
  <si>
    <t>Medir la calidad y calidez del servicio público municipal.</t>
  </si>
  <si>
    <t>ENCUESTA</t>
  </si>
  <si>
    <t>Iniciar investigaciones por denuncias radicadas en contra de personas servidoras públicas.</t>
  </si>
  <si>
    <t>Iniciar investigaciones por incumplimiento en la presentación de la declaración de situación patrimonial.</t>
  </si>
  <si>
    <t>Emitir acuerdos de conclusión y archivo.</t>
  </si>
  <si>
    <t>Emitir acuerdos de cierre de investigación.</t>
  </si>
  <si>
    <t>Emitir Informes de Presunta Responsabilidad Administrativa (IPRA).</t>
  </si>
  <si>
    <t>Remitir los Informes de Presunta Responsabilidad Administrativa a la autoridad substanciadora.</t>
  </si>
  <si>
    <t>Recibir Informes de Presunta Responsabilidad Administrativa.</t>
  </si>
  <si>
    <t>Admitir Informes de Presunta Responsabilidad Administrativa.</t>
  </si>
  <si>
    <t>Emplazar a audiencia inicial.</t>
  </si>
  <si>
    <t>EMPLAZAMIENTO</t>
  </si>
  <si>
    <t>Desahogar audiencias iniciales.</t>
  </si>
  <si>
    <t>Remitir al Tribunal de Justicia Administrativa del Estado de México los expedientes de faltas administrativas graves.</t>
  </si>
  <si>
    <t>Emitir acuerdos de admisión y desahogo de pruebas por faltas administrativas no graves.</t>
  </si>
  <si>
    <t>Desahogar pruebas.</t>
  </si>
  <si>
    <t>Desahogar alegatos.</t>
  </si>
  <si>
    <t>Elaborar acuerdos de cierre de instrucción.</t>
  </si>
  <si>
    <t>Emitir resoluciones administrativas.</t>
  </si>
  <si>
    <t>Notificar resoluciones administrativas.</t>
  </si>
  <si>
    <t>Elaborar el Programa Anual de Auditoría.</t>
  </si>
  <si>
    <t>Atender recomendaciones no vinculantes.</t>
  </si>
  <si>
    <t>RECOMENDACIÓN</t>
  </si>
  <si>
    <t>Elaborar el Programa Anual de Trabajo del Comité Coordinador Municipal.</t>
  </si>
  <si>
    <t>Realizar sesiones del Comité Coordinador Municipal.</t>
  </si>
  <si>
    <t>122</t>
  </si>
  <si>
    <t>Unidad de Transparencia</t>
  </si>
  <si>
    <t>01080401</t>
  </si>
  <si>
    <t>Transparencia</t>
  </si>
  <si>
    <t>0108040101</t>
  </si>
  <si>
    <t>Vinculación Ciudadana con la Administración Pública</t>
  </si>
  <si>
    <t>Atender las solicitudes de información pública presentadas por la ciudadanía a través del Sistema de Acceso a la Información Mexiquense (SAIMEX).</t>
  </si>
  <si>
    <t>Validar la información trimestral de las fracciones comunes y específicas para su actualización en la Plataforma IPOMEX por las áreas de la Administración Pública Municipal.</t>
  </si>
  <si>
    <t>VALIDACIÓN</t>
  </si>
  <si>
    <t>Brindar capacitación trimestral a las personas servidoras públicas en materia de transparencia, acceso a la información pública y protección de datos personales.</t>
  </si>
  <si>
    <t>Elaborar el informe semestral de seguimiento y evaluación del cumplimiento de las obligaciones de las personas servidoras públicas habilitadas (SPH) del municipio.</t>
  </si>
  <si>
    <t>Realizar sesiones del Comité Municipal de Transparencia.</t>
  </si>
  <si>
    <t>TESORERÍA MUNICIPAL</t>
  </si>
  <si>
    <t>L00</t>
  </si>
  <si>
    <t>Tesorería</t>
  </si>
  <si>
    <t>115</t>
  </si>
  <si>
    <t>Ingresos</t>
  </si>
  <si>
    <t>01050202</t>
  </si>
  <si>
    <t>Fortalecimiento de los ingresos</t>
  </si>
  <si>
    <t>0105020201</t>
  </si>
  <si>
    <t>Captación y Recaudación De ingresos</t>
  </si>
  <si>
    <t>Difundir de manera masiva los apoyos, subsidios fiscales y exhortos para el pago puntual de contribuciones municipales.</t>
  </si>
  <si>
    <t>Suscribir convenios con el Gobierno del Estado para el cobro de ingresos municipales.</t>
  </si>
  <si>
    <t>Instalar cajas móviles para la recaudación de contribuciones municipales.</t>
  </si>
  <si>
    <t>CAJA</t>
  </si>
  <si>
    <t>Determinar contribuyentes morosos, omisos y remisos.</t>
  </si>
  <si>
    <t>Expedir y entregar notificaciones de pago a contribuyentes morosos, omisos y remisos.</t>
  </si>
  <si>
    <t>Recuperar créditos fiscales a través de la Tesorería Municipal.</t>
  </si>
  <si>
    <t>Recibir solicitudes de certificados de no adeudo de impuesto predial presentadas por la ciudadanía.</t>
  </si>
  <si>
    <t>Recibir solicitudes de certificados de no adeudo de agua presentadas por la ciudadanía.</t>
  </si>
  <si>
    <t>Recibir solicitudes de certificados de no adeudo de aportación de mejoras presentadas por la ciudadanía.</t>
  </si>
  <si>
    <t>Expedir certificados de no adeudo de impuesto predial solicitados por la ciudadanía.</t>
  </si>
  <si>
    <t>CERTIFICADO</t>
  </si>
  <si>
    <t>Expedir certificados de no adeudo de agua solicitados por la ciudadanía.</t>
  </si>
  <si>
    <t>Expedir certificados de no adeudo de aportación de mejoras solicitados por la ciudadanía.</t>
  </si>
  <si>
    <t>Atender solicitudes de orientación y entrega de liquidaciones de impuesto predial a la ciudadanía.</t>
  </si>
  <si>
    <t>Recibir solicitudes de trámites prediales presentadas por la ciudadanía mediante oficio.</t>
  </si>
  <si>
    <t>Atender solicitudes de trámites presentadas por la ciudadanía mediante oficio.</t>
  </si>
  <si>
    <t>Recibir órdenes de pago de las dependencias administrativas para el cobro de ingresos diversos.</t>
  </si>
  <si>
    <t>Expedir recibos de pago o facturas por concepto de ingresos diversos.</t>
  </si>
  <si>
    <t>RECIBO</t>
  </si>
  <si>
    <t>Establecer mecanismos para el pago en línea de contribuciones municipales.</t>
  </si>
  <si>
    <t>Elaborar informes mensuales de recaudación del impuesto predial y del servicio de agua.</t>
  </si>
  <si>
    <t>Realizar cortes de caja diarios.</t>
  </si>
  <si>
    <t>CORTE</t>
  </si>
  <si>
    <t>Elaborar informes mensuales de recaudación de ingresos diversos.</t>
  </si>
  <si>
    <t>0105020209</t>
  </si>
  <si>
    <t>Registro y control de caja y tesorería</t>
  </si>
  <si>
    <t>Procesar y pagar la nómina del personal municipal.</t>
  </si>
  <si>
    <t>NÓMINA</t>
  </si>
  <si>
    <t>Elaborar informes mensuales del ejercicio financiero de los recursos municipales.</t>
  </si>
  <si>
    <t>Recibir y resguardar informes financieros y la Cuenta Pública.</t>
  </si>
  <si>
    <t>TRANSFERENCIA</t>
  </si>
  <si>
    <t>Recibir y resguardar documentación relacionada con las operaciones de recaudación de ingresos y expedientes de naturaleza inmobiliaria.</t>
  </si>
  <si>
    <t>Brindar soporte técnico en materia de tecnologías de la información a las áreas que integran la Tesorería Municipal.</t>
  </si>
  <si>
    <t>Revisar e integrar el Fondo Fijo de Caja de la Tesorería Municipal.</t>
  </si>
  <si>
    <t>116</t>
  </si>
  <si>
    <t>Egresos</t>
  </si>
  <si>
    <t>0105020511</t>
  </si>
  <si>
    <t>Registro, Control Contable - Presupuestal Y Cuenta De La Hacienda Pública Municipal</t>
  </si>
  <si>
    <t>Elaborar y entregar informes trimestrales de la Cuenta Pública.</t>
  </si>
  <si>
    <t>Elaborar y entregar la Cuenta Pública Anual 2025.</t>
  </si>
  <si>
    <t>Elaborar y entregar el Presupuesto de Ingresos y Egresos Municipal para el ejercicio fiscal 2026.</t>
  </si>
  <si>
    <t>PRESUPUESTO</t>
  </si>
  <si>
    <t>Integrar, dar seguimiento y controlar las adecuaciones presupuestales.</t>
  </si>
  <si>
    <t>Elaborar informes mensuales de avance del Ramo 33 mediante el sistema SIAVAMEN.</t>
  </si>
  <si>
    <t>Elaborar informes trimestrales para la Secretaría de Hacienda y Crédito Público a través del SRFT.</t>
  </si>
  <si>
    <t>04040101</t>
  </si>
  <si>
    <t>Previsiones para el pago de adeudos de ejercicios fiscales anteriores</t>
  </si>
  <si>
    <t>0404010101</t>
  </si>
  <si>
    <t>Pasivos derivados de erogaciones devengadas y pendientes de ejercicios anteriores</t>
  </si>
  <si>
    <t>Determinar las ADEFAS del ejercicio fiscal.</t>
  </si>
  <si>
    <t>ESTADO DE SITUACIÓN</t>
  </si>
  <si>
    <t>Determinar la disponibilidad presupuestal del municipio.</t>
  </si>
  <si>
    <t>04020101</t>
  </si>
  <si>
    <t>Transferencias</t>
  </si>
  <si>
    <t>0402010104</t>
  </si>
  <si>
    <t>Transferencias del ayuntamiento a organismos municipales</t>
  </si>
  <si>
    <t>Registrar contablemente el egreso transferido del municipio a sus entes municipales.</t>
  </si>
  <si>
    <t>PÓLIZAS</t>
  </si>
  <si>
    <t>118</t>
  </si>
  <si>
    <t>Catastro Municipal</t>
  </si>
  <si>
    <t>01080102</t>
  </si>
  <si>
    <t>Modernización del catastro mexiquense</t>
  </si>
  <si>
    <t>0108010201</t>
  </si>
  <si>
    <t>Servicios e información catastral estatal y municipal</t>
  </si>
  <si>
    <t>Recibir solicitudes de trámites catastrales presentadas por la ciudadanía.</t>
  </si>
  <si>
    <t>Atender solicitudes de trámites catastrales presentadas por la ciudadanía.</t>
  </si>
  <si>
    <t>Realizar diligencias de inspección y medición física de los predios.</t>
  </si>
  <si>
    <t>DILIGENCIA</t>
  </si>
  <si>
    <t>Emitir notificaciones para la realización de diligencias de inspección y medición física de predios.</t>
  </si>
  <si>
    <t>Realizar levantamientos de planos topográficos en campo.</t>
  </si>
  <si>
    <t>Recibir solicitudes de certificados de Clave y Valor Catastral presentadas por la ciudadanía.</t>
  </si>
  <si>
    <t>Expedir certificados de Clave y Valor Catastral solicitados por la ciudadanía.</t>
  </si>
  <si>
    <t>Actualizar mensualmente los registros del Sistema de Gestión Catastral y remitir el reporte correspondiente al IGECEM.</t>
  </si>
  <si>
    <t>Realizar mensualmente el respaldo de la información contenida en el Sistema de Gestión Catastral.</t>
  </si>
  <si>
    <t>RESPALDO</t>
  </si>
  <si>
    <t>Actualizar los valores catastrales y los factores de incremento en el sistema de cobro.</t>
  </si>
  <si>
    <t>PREDIO</t>
  </si>
  <si>
    <t>Actualizar los padrones de cobro municipales.</t>
  </si>
  <si>
    <t>DIRECCIÓN JURÍDICA CONSULTIVA</t>
  </si>
  <si>
    <t>M00</t>
  </si>
  <si>
    <t>Consejería Jurídica</t>
  </si>
  <si>
    <t>155</t>
  </si>
  <si>
    <t>Área Jurídica</t>
  </si>
  <si>
    <t>01030501</t>
  </si>
  <si>
    <t>Asistencia Jurídica al Ejecutivo</t>
  </si>
  <si>
    <t>0103050104</t>
  </si>
  <si>
    <t>Asesoría jurídica al ayuntamiento</t>
  </si>
  <si>
    <t>Capacitar en materia jurídica a las personas servidoras públicas de las áreas de la Administración Pública Municipal.</t>
  </si>
  <si>
    <t>Asesorar en materia jurídica a las personas servidoras públicas de la Administración Pública Municipal que lo requieran.</t>
  </si>
  <si>
    <t>Otorgar asesoría jurídica gratuita a la ciudadanía.</t>
  </si>
  <si>
    <t>Realizar emplazamientos en juicios derivados de demandas nuevas en contra de la Administración Pública Municipal.</t>
  </si>
  <si>
    <t>Representar al Ayuntamiento en la atención de procedimientos y demandas en materias civil, mercantil, laboral, penal, agraria, administrativa y fiscal.</t>
  </si>
  <si>
    <t>Emitir notificaciones jurídicas conforme al marco normativo y procedimental aplicable.</t>
  </si>
  <si>
    <t>Presentar demandas y denuncias en asuntos jurídicos ante los tribunales competentes.</t>
  </si>
  <si>
    <t>Iniciar procedimientos administrativos contra elementos policiales por la comisión de faltas administrativas.</t>
  </si>
  <si>
    <t>Emitir resoluciones de la Comisión de Honor y Justicia.</t>
  </si>
  <si>
    <t>Brindar acompañamiento jurídico a la población conforme a derecho.</t>
  </si>
  <si>
    <t>Recibir las resoluciones jurídicas emitidas por los tribunales competentes.</t>
  </si>
  <si>
    <t>Implementar dinámicas de sensibilización dirigidas a las personas servidoras públicas sobre el cumplimiento de las normas jurídicas.</t>
  </si>
  <si>
    <t>DIRECCIÓN DE DESARROLLO ECONÓMICO</t>
  </si>
  <si>
    <t>N00</t>
  </si>
  <si>
    <t>Dirección de Desarrollo Económico</t>
  </si>
  <si>
    <t>131</t>
  </si>
  <si>
    <t>Fomento Industrial</t>
  </si>
  <si>
    <t>03040201</t>
  </si>
  <si>
    <t>Modernización Industrial y del Comercio</t>
  </si>
  <si>
    <t>0304020103</t>
  </si>
  <si>
    <t>Fortalecimiento a la competitividad</t>
  </si>
  <si>
    <t>Expedir licencias de funcionamiento para personas físicas.</t>
  </si>
  <si>
    <t>Expedir permisos de funcionamiento para personas físicas.</t>
  </si>
  <si>
    <t>Verificar el cumplimiento de permisos y licencias de los comercios establecidos.</t>
  </si>
  <si>
    <t>Emitir citatorios a comercios que operen de manera irregular.</t>
  </si>
  <si>
    <t>Instaurar procedimientos administrativos a comercios por incumplimiento de la normatividad aplicable.</t>
  </si>
  <si>
    <t>Expedir licencias de funcionamiento para personas morales.</t>
  </si>
  <si>
    <t>Expedir permisos de funcionamiento para personas morales.</t>
  </si>
  <si>
    <t>Actualizar el padrón de unidades económicas del municipio.</t>
  </si>
  <si>
    <t>PADRÓN</t>
  </si>
  <si>
    <t>Implementar el programa para el otorgamiento de licencias o permisos provisionales a negocios de bajo riesgo.</t>
  </si>
  <si>
    <t>Impartir cursos sobre el adecuado manejo financiero a unidades económicas.</t>
  </si>
  <si>
    <t>Implementar asistencias técnicas para el saneamiento financiero de unidades económicas.</t>
  </si>
  <si>
    <t>ASISTENCIA</t>
  </si>
  <si>
    <t>Gestionar solicitudes de apoyos financieros para unidades económicas.</t>
  </si>
  <si>
    <t>Gestionar la recepción y dictaminación de proyectos de expansión o crecimiento de unidades económicas</t>
  </si>
  <si>
    <t>Brindar asesoría para la emisión y aplicación de estímulos económicos.</t>
  </si>
  <si>
    <t>Atender solicitudes de dictámenes de giro para negocios.</t>
  </si>
  <si>
    <t>Realizar sesiones del Comité Municipal de Dictámenes de Giro.</t>
  </si>
  <si>
    <t>Facilitar la apertura de empresa exprés.</t>
  </si>
  <si>
    <t>Mantener vigente un convenio de colaboración con un consejo empresarial municipal o regional en materia económica.</t>
  </si>
  <si>
    <t>132</t>
  </si>
  <si>
    <t>Desarrollo Comercial y de Servicios</t>
  </si>
  <si>
    <t>0202060101</t>
  </si>
  <si>
    <t xml:space="preserve">Modernización del Comercio Tradicional </t>
  </si>
  <si>
    <t>Realizar recorridos para regularizar el ejercicio del comercio en la vía pública.</t>
  </si>
  <si>
    <t>Otorgar permisos de alta o refrendo para puestos semifijos y comercio ambulante en la vía pública.</t>
  </si>
  <si>
    <t>REGULARIZACIÓN</t>
  </si>
  <si>
    <t>Realizar reuniones de trabajo con las mesas directivas de los mercados municipales para la actualización del reglamento correspondiente.</t>
  </si>
  <si>
    <t>Celebrar convenios de colaboración con mercados municipales.</t>
  </si>
  <si>
    <t>Realizar recorridos para la liberación de vías y avenidas principales del municipio.</t>
  </si>
  <si>
    <t>Realizar recorridos para la liberación de pasillos al interior de los mercados municipales.</t>
  </si>
  <si>
    <t>Realizar recorridos de supervisión en ferias patronales y municipales.</t>
  </si>
  <si>
    <t>Realizar recorridos para el ordenamiento y supervisión del comercio en tianguis y bazares municipales.</t>
  </si>
  <si>
    <t>Emitir notificaciones para el ordenamiento del uso de vías y áreas públicas en el ejercicio de actividades comerciales y de servicios.</t>
  </si>
  <si>
    <t>CITATORIO / NOTIFICACIÓN</t>
  </si>
  <si>
    <t>Actualizar el padrón de comerciantes ambulantes del municipio.</t>
  </si>
  <si>
    <t>Elaborar el Procedimiento Administrativo Común en materia de comercio en vía pública.</t>
  </si>
  <si>
    <t>Realizar visitas de verificación en materia de comercio en vía pública.</t>
  </si>
  <si>
    <t>130</t>
  </si>
  <si>
    <t>Desarrollo Agrícola y Ganadero</t>
  </si>
  <si>
    <t>03020102</t>
  </si>
  <si>
    <t xml:space="preserve">Fomento a personas productoras para el rescate del campo </t>
  </si>
  <si>
    <t>0302010203</t>
  </si>
  <si>
    <t>Impulso productivo sostenible para el campo</t>
  </si>
  <si>
    <t>Actualizar el padrón de productores y ejidatarios del municipio.</t>
  </si>
  <si>
    <t>Expedir constancias de productor y/o de usufructo para la realización de trámites administrativos.</t>
  </si>
  <si>
    <t>Impartir cursos, capacitaciones y talleres dirigidos a productores agrícolas, ejidatarios y comunidades educativas.</t>
  </si>
  <si>
    <t>CURSO Y/O CAPACITACIÓN</t>
  </si>
  <si>
    <t>Gestionar programas subsidiados ante los gobiernos municipal, estatal y federal para productores y ejidatarios.</t>
  </si>
  <si>
    <t>Organizar el Mercado Humanista para la promoción y comercialización de productos locales.</t>
  </si>
  <si>
    <t>Expedir constancias del Sistema Único de Registro Agropecuario (SURA).</t>
  </si>
  <si>
    <t>Coordinar la rehabilitación y el mejoramiento de caminos saca-cosecha en zonas rurales del municipio.</t>
  </si>
  <si>
    <t>KILOMETRO</t>
  </si>
  <si>
    <t>140</t>
  </si>
  <si>
    <t>Servicio Municipal de Empleo</t>
  </si>
  <si>
    <t>03010201</t>
  </si>
  <si>
    <t>Empleo</t>
  </si>
  <si>
    <t>0301020106</t>
  </si>
  <si>
    <t>Colocación de trabajadores desempleados</t>
  </si>
  <si>
    <t>Realizar ferias de empleo dirigidas a la población del municipio.</t>
  </si>
  <si>
    <t>FERIA</t>
  </si>
  <si>
    <t>Registrar a personas buscadoras de empleo en el padrón municipal.</t>
  </si>
  <si>
    <t>Publicar vacantes laborales en la página web oficial del Ayuntamiento.</t>
  </si>
  <si>
    <t>Vincular a personas solicitantes de empleo con empresas para su posible contratación.</t>
  </si>
  <si>
    <t>SOLICITANTE</t>
  </si>
  <si>
    <t>Vincular a mujeres con empresas para su posible contratación, promoviendo la igualdad laboral.</t>
  </si>
  <si>
    <t>VINCULACIÓN</t>
  </si>
  <si>
    <t>Registrar empresas interesadas en participar en los programas municipales de empleo.</t>
  </si>
  <si>
    <t>Realizar jornadas de empleo en coordinación con empresas e instituciones públicas.</t>
  </si>
  <si>
    <t>Celebrar convenios de colaboración con municipios para la realización de ferias de empleo regionales.</t>
  </si>
  <si>
    <t>DIRECCIÓN DE APOYO A LA EDUCACIÓN</t>
  </si>
  <si>
    <t>O00</t>
  </si>
  <si>
    <t>Educación Cultural y Bienestar Social</t>
  </si>
  <si>
    <t>141</t>
  </si>
  <si>
    <t>Educación</t>
  </si>
  <si>
    <t>Atender a personas usuarias en bibliotecas municipales en estantería y módulo digital.</t>
  </si>
  <si>
    <t>USUARIO</t>
  </si>
  <si>
    <t>Realizar cursos de verano dirigidos a niñas y niños en edad escolar.</t>
  </si>
  <si>
    <t>Realizar reuniones mensuales de actualización y capacitación al personal bibliotecario.</t>
  </si>
  <si>
    <t>Realizar ceremonias cívicas y conmemorativas de actos solemnes.</t>
  </si>
  <si>
    <t>CEREMONIA</t>
  </si>
  <si>
    <t>Realizar la Demostración Municipal de Bandas de Guerra Cuautitlán 2026.</t>
  </si>
  <si>
    <t>DEMOSTRACIÓN</t>
  </si>
  <si>
    <t>Implementar campañas de donación de libros dirigidas a la población en general.</t>
  </si>
  <si>
    <t>Organizar el Concurso de Escoltas Cuautitlán 2026 con participación de escuelas públicas.</t>
  </si>
  <si>
    <t>Canalizar solicitudes de servicios de mantenimiento a edificios escolares.</t>
  </si>
  <si>
    <t>Gestionar y/o renovar acuerdos, programas o convenios con instituciones educativas.</t>
  </si>
  <si>
    <t>Organizar eventos de orientación educativa (Feria Vocacional) dirigidos a estudiantes del último grado de educación básica y media superior.</t>
  </si>
  <si>
    <t>Realizar actividades de fomento a la lectura.</t>
  </si>
  <si>
    <t>Difundir el programa de alfabetización y certificación de educación básica.</t>
  </si>
  <si>
    <t>Difundir, de manera virtual o presencial, los programas de becas ofrecidos por instancias federales y estatales.</t>
  </si>
  <si>
    <t>Realizar el Concurso Municipal de Tablas Rítmicas Cuautitlán 2026.</t>
  </si>
  <si>
    <t>Realizar desfiles cívicos conmemorativos.</t>
  </si>
  <si>
    <t>DESFILE</t>
  </si>
  <si>
    <t>Organizar el Cabildo Infantil.</t>
  </si>
  <si>
    <t>Impartir cursos básicos de computación.</t>
  </si>
  <si>
    <t>Realizar censos a instituciones educativas del municipio.</t>
  </si>
  <si>
    <t>Realizar jornadas de lectura en comunidades.</t>
  </si>
  <si>
    <t>Organizar escuelas para madres y padres de familia.</t>
  </si>
  <si>
    <t>Realizar lecturas de cuentos en espacios comunitarios.</t>
  </si>
  <si>
    <t>Organizar campañas escolares para la prevención del bullying y la discriminación.</t>
  </si>
  <si>
    <t>Implementar cine itinerante como estrategia pedagógica participativa.</t>
  </si>
  <si>
    <t>Gestionar la instalación de rampas de acceso y señalética adaptada en instituciones educativas.</t>
  </si>
  <si>
    <t>Gestionar la verificación y/o inspección de la infraestructura de planteles educativos.</t>
  </si>
  <si>
    <t>Gestionar ante instituciones gubernamentales, apoyos educativos</t>
  </si>
  <si>
    <t>Gestionar pláticas sobre la prevención del embarazo a temprana edad y las infecciones de transmisión sexual.</t>
  </si>
  <si>
    <t>Organizar talleres de dibujo educativo dirigidos a niñas, niños y adolescentes.</t>
  </si>
  <si>
    <t>Gestionar pláticas sobre los derechos de niñas, niños y adolescentes.</t>
  </si>
  <si>
    <t>Organizar la reunión regional (Región 2) con personal bibliotecario para la asesoría operativa.</t>
  </si>
  <si>
    <t>Organizar y realizar el Concurso de Rondas Infantiles.</t>
  </si>
  <si>
    <t>Organizar y realizar el Concurso de Porristas de nivel media superior.</t>
  </si>
  <si>
    <t>Organizar y realizar el Concurso Municipal de Oratoria.</t>
  </si>
  <si>
    <t>DIRECCIÓN DEL DEPORTE</t>
  </si>
  <si>
    <t>I00</t>
  </si>
  <si>
    <t>Promoción Social</t>
  </si>
  <si>
    <t>142</t>
  </si>
  <si>
    <t>Deporte</t>
  </si>
  <si>
    <t>02040101</t>
  </si>
  <si>
    <t>Cultura Física Y Deporte</t>
  </si>
  <si>
    <t>0204010102</t>
  </si>
  <si>
    <t>Fomento de las actividades deportivas recreativas</t>
  </si>
  <si>
    <t>Gestionar recursos para el fomento de las actividades físicas y deportivas en el municipio.</t>
  </si>
  <si>
    <t>Celebrar convenios de colaboración con los sectores público y privado en materia deportiva.</t>
  </si>
  <si>
    <t>Realizar activaciones físicas dirigidas a la población del municipio.</t>
  </si>
  <si>
    <t>ACTIVACIÓN</t>
  </si>
  <si>
    <t>Elaborar el reporte anual de actividades deportivas.</t>
  </si>
  <si>
    <t>Organizar competencias acuáticas municipales.</t>
  </si>
  <si>
    <t>COMPETENCIA</t>
  </si>
  <si>
    <t>Realizar mantenimiento preventivo y correctivo a albercas municipales.</t>
  </si>
  <si>
    <t>Realizar mantenimiento preventivo y correctivo a unidades deportivas municipales.</t>
  </si>
  <si>
    <t>Realizar mantenimiento preventivo y correctivo a espacios y áreas deportivas del territorio municipal.</t>
  </si>
  <si>
    <t>Organizar carreras atléticas conmemorativas.</t>
  </si>
  <si>
    <t>CARRERA</t>
  </si>
  <si>
    <t>Organizar torneos deportivos municipales.</t>
  </si>
  <si>
    <t>TORNEO</t>
  </si>
  <si>
    <t>Organizar competencias de deporte adaptado.</t>
  </si>
  <si>
    <t>Dar seguimiento al Registro Municipal de Personas Usuarias del Deporte.</t>
  </si>
  <si>
    <t>Integrar el Registro Municipal del Deporte por disciplina y actividad deportiva.</t>
  </si>
  <si>
    <t>Conformar selectivos deportivos municipales.</t>
  </si>
  <si>
    <t>Realizar actividades físicas en el marco de la lucha contra el cáncer.</t>
  </si>
  <si>
    <t>Crear ligas deportivas municipales.</t>
  </si>
  <si>
    <t>LIGA</t>
  </si>
  <si>
    <t>Producir y difundir un podcast deportivo municipal.</t>
  </si>
  <si>
    <t>PRODUCCIÓN</t>
  </si>
  <si>
    <t>Organizar la transmisión del Mundial en espacios públicos del municipio.</t>
  </si>
  <si>
    <t>Organizar el evento deportivo “Mundial en el Estadio”.</t>
  </si>
  <si>
    <t>Organizar el torneo municipal de videojuego FC 2026.</t>
  </si>
  <si>
    <t>Organizar la conferencia “Golpes de Valor”.</t>
  </si>
  <si>
    <t>Realizar exhibiciones de box.</t>
  </si>
  <si>
    <t>EXHIBICIÓN</t>
  </si>
  <si>
    <t>Realizar mega clases de zumba dirigidas a la población.</t>
  </si>
  <si>
    <t>DIRECCIÓN DE CULTURA Y TURISMO</t>
  </si>
  <si>
    <t>R00</t>
  </si>
  <si>
    <t>Casa de Cultura</t>
  </si>
  <si>
    <t>150</t>
  </si>
  <si>
    <t>Cultura</t>
  </si>
  <si>
    <t>02040201</t>
  </si>
  <si>
    <t>Cultura y Arte</t>
  </si>
  <si>
    <t>0204020101</t>
  </si>
  <si>
    <t>Promoción y difusión de las manifestaciones artísticas y culturales</t>
  </si>
  <si>
    <t>Realizar actividades culturales dirigidas a centros escolares y a la comunidad en plazas cívicas, parques, centros educativos y espacios públicos del municipio.</t>
  </si>
  <si>
    <t>Organizar la Fiesta Anual de Cuautitlán.</t>
  </si>
  <si>
    <t>Impartir talleres de promoción y fomento cultural en las casas de cultura, de manera presencial o virtual.</t>
  </si>
  <si>
    <t>Apoyar a la población en la realización de eventos de expresión artística y cultural en espacios públicos, de manera presencial o virtual.</t>
  </si>
  <si>
    <t>Organizar un evento cultural y artístico con motivo del Día de la Independencia.</t>
  </si>
  <si>
    <t>Organizar un evento cultural en el marco de la conmemoración del Día de Muertos.</t>
  </si>
  <si>
    <t>Elaborar el programa cultural para la celebración de posadas y fiestas navideñas en espacios públicos del municipio.</t>
  </si>
  <si>
    <t>Organizar cursos de verano en casas de cultura y centros culturales.</t>
  </si>
  <si>
    <t>Realizar conciertos y demostraciones didácticas de la Orquesta Sinfónica Infantil y Juvenil de Cuautitlán.</t>
  </si>
  <si>
    <t>CONCIERTO</t>
  </si>
  <si>
    <t>Diseñar un programa cultural y artístico anual que contemple eventos conforme al calendario cívico y cultural.</t>
  </si>
  <si>
    <t>Gestionar y dotar de equipamiento a las casas de cultura y centros culturales del municipio.</t>
  </si>
  <si>
    <t>Gestionar y dotar de accesorios a la Orquesta Sinfónica Infantil y Juvenil de Cuautitlán.</t>
  </si>
  <si>
    <t>ACCESORIOS</t>
  </si>
  <si>
    <t>Promocionar y difundir las actividades culturales y artísticas a través de las redes sociales oficiales del municipio.</t>
  </si>
  <si>
    <t>PUBLICACIONES</t>
  </si>
  <si>
    <t>Organizar el concurso cultural con motivo del Día de Muertos.</t>
  </si>
  <si>
    <t>Realizar el remozamiento y mantenimiento de las casas de cultura, centros culturales y foro cultural del municipio.</t>
  </si>
  <si>
    <t>Difundir la Monografía Municipal de Cuautitlán 2026 a través de medios digitales e impresos.</t>
  </si>
  <si>
    <t>MONOGRAFÍA</t>
  </si>
  <si>
    <t>Brindar servicios de mantenimiento y reparación a los instrumentos musicales de los espacios culturales municipales.</t>
  </si>
  <si>
    <t>INSTRUMENTO</t>
  </si>
  <si>
    <t>149</t>
  </si>
  <si>
    <t>Fomento Turístico</t>
  </si>
  <si>
    <t>01030301</t>
  </si>
  <si>
    <t>Conservación Del Patrimonio Público</t>
  </si>
  <si>
    <t>0103030101</t>
  </si>
  <si>
    <t>Conservación, restauración y difusión del patrimonio cultural</t>
  </si>
  <si>
    <t>Elaborar el proyecto de mantenimiento al patrimonio cultural, artístico e histórico del municipio.</t>
  </si>
  <si>
    <t>Realizar visitas guiadas en el Centro Histórico de Cuautitlán.</t>
  </si>
  <si>
    <t>Elaborar un catálogo mediante el registro arqueológico e histórico del municipio.</t>
  </si>
  <si>
    <t>Elaborar infografías sobre los monumentos y elementos históricos del municipio de Cuautitlán.</t>
  </si>
  <si>
    <t>INFOGRAFÍA</t>
  </si>
  <si>
    <t>Difundir fotografías e imágenes de valor histórico del municipio de Cuautitlán, provenientes del Archivo Municipal y de aportaciones ciudadanas.</t>
  </si>
  <si>
    <t>Publicar columnas informativas que narren y promuevan las costumbres, expresiones y formas de vida del Cuautitlense contemporáneo.</t>
  </si>
  <si>
    <t>Integrar el informe anual de actividades del Cronista Municipal.</t>
  </si>
  <si>
    <t>Organizar pláticas, conferencias y mesas de diálogo relacionadas con la historia de Cuautitlán.</t>
  </si>
  <si>
    <t>Realizar pláticas en instituciones educativas del municipio para promover el conocimiento y la valoración de la historia local.</t>
  </si>
  <si>
    <t>03070101</t>
  </si>
  <si>
    <t>Desarrollo integral del turismo mexiquense</t>
  </si>
  <si>
    <t>0307010101</t>
  </si>
  <si>
    <t>Difusión y promoción del turismo mexiquense</t>
  </si>
  <si>
    <t>Celebrar convenios de colaboración con empresas de carácter turístico.</t>
  </si>
  <si>
    <t>Censar unidades económicas dedicadas a la prestación de servicios turísticos.</t>
  </si>
  <si>
    <t>Organizar el evento conmemorativo del aniversario del Museo Histórico de Cuautitlán.</t>
  </si>
  <si>
    <t>Organizar el Festival Gastronómico del municipio.</t>
  </si>
  <si>
    <t>Organizar el evento turístico “Vive el Mundial en Cuautitlán”.</t>
  </si>
  <si>
    <t>Gestionar y coordinar el mantenimiento preventivo y correctivo de los espacios municipales.</t>
  </si>
  <si>
    <t>Gestionar proyectos con dependencias municipales, estatales y federales.</t>
  </si>
  <si>
    <t>Diseñar, coordinar y ejecutar la decoración de inmuebles y espacios públicos municipales alusiva a festividades tradicionales.</t>
  </si>
  <si>
    <t>Elaborar proyecto de reordenamiento de imagen urbana del comercio ambulante y puestos semifijos.</t>
  </si>
  <si>
    <t>Elaborar proyecto de señalética turística y puertas de acceso al municipio.</t>
  </si>
  <si>
    <t>Elaborar el Programa de Imagen Institucional, regulación de anuncios y mejoramiento estético del municipio.</t>
  </si>
  <si>
    <t>Elaborar y coordinar proyectos de rehabilitación y rescate de espacios públicos y turísticos.</t>
  </si>
  <si>
    <t>133</t>
  </si>
  <si>
    <t>Fomento Artesanal</t>
  </si>
  <si>
    <t>03090301</t>
  </si>
  <si>
    <t xml:space="preserve">Promoción artesanal </t>
  </si>
  <si>
    <t>0309030104</t>
  </si>
  <si>
    <t>Promoción y fomento artesanal para el desarrollo del Estado de 
México</t>
  </si>
  <si>
    <t>Promover y difundir la ruta turística, gastronómica, culinaria y artesanal del municipio.</t>
  </si>
  <si>
    <t>Realizar pláticas informativas sobre la promoción y comercialización de productos artesanales.</t>
  </si>
  <si>
    <t>Organizar el Evento Municipal de Venta Artesanal.</t>
  </si>
  <si>
    <t>Elaborar y presentar un alebrije monumental representativo del municipio.</t>
  </si>
  <si>
    <t>PRESENTACIÓN</t>
  </si>
  <si>
    <t>Organizar el Concurso de Artesanía Cuautitlense.</t>
  </si>
  <si>
    <t>Impartir talleres de elaboración de alebrijes.</t>
  </si>
  <si>
    <t>GUARDIA CIVIL MUNICIPAL</t>
  </si>
  <si>
    <t>Q00</t>
  </si>
  <si>
    <t>0107010101</t>
  </si>
  <si>
    <t>Operación y vigilancia para la seguridad y prevención del delito</t>
  </si>
  <si>
    <t>Realizar operativos estratégicos y permanentes de seguridad pública.</t>
  </si>
  <si>
    <t>Implementar operativos, dispositivos y proyectos de seguridad en coordinación con dependencias federales, estatales y municipales.</t>
  </si>
  <si>
    <t>Celebrar convenios de colaboración con autoridades federales, estatales y/o municipales en materia de seguridad pública.</t>
  </si>
  <si>
    <t>Generar y reportar el Informe Policial Homologado.</t>
  </si>
  <si>
    <t>Elaborar y entregar partes de novedades sobre operativos, incidencia delictiva, remisiones y puestas a disposición.</t>
  </si>
  <si>
    <t>Elaborar el Programa Anual de Operativos de la Guardia Civil Municipal.</t>
  </si>
  <si>
    <t>Elaborar informes de presentaciones ante el Ministerio Público.</t>
  </si>
  <si>
    <t>Elaborar informes de resguardo y portación de armas de fuego.</t>
  </si>
  <si>
    <t>Integrar y digitalizar los expedientes del personal de reciente incorporación a la Guardia Civil Municipal.</t>
  </si>
  <si>
    <t>Elaborar resguardos personales y cartas responsivas del equipamiento asignado a la Guardia Civil Municipal.</t>
  </si>
  <si>
    <t>Fortalecer el estado de la Fuerza Policial Efectiva del municipio.</t>
  </si>
  <si>
    <t>Realizar la distribución operativa diaria de la Fuerza Policial Municipal por sector.</t>
  </si>
  <si>
    <t>ROL DE SERVICIO</t>
  </si>
  <si>
    <t>Registrar y supervisar redes vecinales de seguridad.</t>
  </si>
  <si>
    <t>Elaborar el atlas de inteligencia para la prevención y combate del delito.</t>
  </si>
  <si>
    <t>Brindar atención a incidentes detectados a través del monitoreo de seguridad.</t>
  </si>
  <si>
    <t>Implementar campañas de difusión para el fomento de la cultura de la denuncia.</t>
  </si>
  <si>
    <t>Presentar a infractores ante el Juzgado Cívico por la comisión de faltas administrativas al Bando Municipal.</t>
  </si>
  <si>
    <t>INFRACTOR</t>
  </si>
  <si>
    <t>0107010105</t>
  </si>
  <si>
    <t>Vinculación, participación, prevención del delito y denuncia social</t>
  </si>
  <si>
    <t>Actualizar el atlas de incidencia delictiva municipal.</t>
  </si>
  <si>
    <t>Realizar reuniones de coordinación en materia de seguridad pública con autoridades auxiliares, COPACI, comisarios, delegados y sector empresarial.</t>
  </si>
  <si>
    <t>Otorgar pláticas para la prevención del delito dirigidas a la población.</t>
  </si>
  <si>
    <t>Implementar campañas de difusión de los números de emergencia dirigidas a la población.</t>
  </si>
  <si>
    <t>Elaborar informes de análisis y contexto sobre violencia de género que incluyan perfiles, mapas de localización y tendencias delictivas.</t>
  </si>
  <si>
    <t>Impartir pláticas en materia de prevención de la violencia de género.</t>
  </si>
  <si>
    <t>Elaborar reportes mensuales de atención y búsqueda de personas desaparecidas, extraviadas o no localizadas.</t>
  </si>
  <si>
    <t>Atender a personas en situación de violencia de género mediante el Sistema Único de Casos de Violencia de Género.</t>
  </si>
  <si>
    <t>158</t>
  </si>
  <si>
    <t>Tránsito</t>
  </si>
  <si>
    <t>0107010108</t>
  </si>
  <si>
    <t>Mantenimiento de los dispositivos para el control del tránsito y educación vial</t>
  </si>
  <si>
    <t>Impartir pláticas para la promoción de la cultura vial.</t>
  </si>
  <si>
    <t>Distribuir material informativo sobre el reglamento y normas viales.</t>
  </si>
  <si>
    <t>MATERIAL</t>
  </si>
  <si>
    <t>Registrar faltas viales cometidas por la ciudadanía.</t>
  </si>
  <si>
    <t>INFRACCIÓN</t>
  </si>
  <si>
    <t>Presentar a infractores ante el Juzgado Cívico por la comisión de hechos de tránsito.</t>
  </si>
  <si>
    <t>Presentar a infractores ante el Ministerio Público por la comisión de hechos de tránsito.</t>
  </si>
  <si>
    <t>Elaborar informes y mapas de incidencia de accidentes vehiculares y peatonales, infracciones y equipamiento vial.</t>
  </si>
  <si>
    <t>Atender emergencias viales en el municipio.</t>
  </si>
  <si>
    <t>Elaborar proyectos para la instalación de dispositivos de control de tránsito.</t>
  </si>
  <si>
    <t>Brindar mantenimiento a los dispositivos de control de tránsito.</t>
  </si>
  <si>
    <t>Instalar señalamiento vial y dispositivos de control de tránsito.</t>
  </si>
  <si>
    <t>DIRECCIÓN DE ATENCIÓN A EMERGENCIAS Y PROTECCIÓN CIVIL</t>
  </si>
  <si>
    <t>T00</t>
  </si>
  <si>
    <t>Coordinación Municipal de Protección Civil</t>
  </si>
  <si>
    <t>105</t>
  </si>
  <si>
    <t>01070201</t>
  </si>
  <si>
    <t>Protección Civil y Gestión Integral del Riesgo</t>
  </si>
  <si>
    <t>0107020104</t>
  </si>
  <si>
    <t>Concertación para la protección civil</t>
  </si>
  <si>
    <t>Realizar sesiones del Consejo Municipal de Protección Civil.</t>
  </si>
  <si>
    <t>Celebrar convenios para la habilitación de refugios temporales ante la ocurrencia de hechos catastróficos.</t>
  </si>
  <si>
    <t>Revisar el cumplimiento del Programa Específico de Protección Civil Escolar.</t>
  </si>
  <si>
    <t>Inspeccionar y verificar las medidas de seguridad en establecimientos comerciales, industriales y de servicios.</t>
  </si>
  <si>
    <t>Emitir dictámenes de Protección Civil sobre medidas de seguridad de giros y establecimientos clasificados como generadores de riesgo.</t>
  </si>
  <si>
    <t>DICTAMEN</t>
  </si>
  <si>
    <t>Atender peticiones para la valoración de inmuebles en riesgo y emitir opiniones técnicas correspondientes.</t>
  </si>
  <si>
    <t>0107020106</t>
  </si>
  <si>
    <t xml:space="preserve">Difusión y comunicación para la protección civil </t>
  </si>
  <si>
    <t>Impartir cursos de introducción a la Protección Civil.</t>
  </si>
  <si>
    <t>Impartir cursos de prevención y combate de incendios.</t>
  </si>
  <si>
    <t>Impartir cursos de primeros auxilios.</t>
  </si>
  <si>
    <t>Impartir cursos de prevención de quemaduras dirigidos a niñas y niños.</t>
  </si>
  <si>
    <t>Impartir cursos–taller de prevención de accidentes en la escuela y el hogar dirigidos a población infantil.</t>
  </si>
  <si>
    <t>Impartir cursos de prevención de accidentes en la escuela y el hogar dirigidos a la población en general.</t>
  </si>
  <si>
    <t>Capacitar al personal del Cuerpo de Bomberos.</t>
  </si>
  <si>
    <t>Capacitar al personal para la atención prehospitalaria.</t>
  </si>
  <si>
    <t>Realizar eventos de promoción de la cultura de calles limpias para la prevención de inundaciones.</t>
  </si>
  <si>
    <t>Elaborar y ejecutar planes específicos de Protección Civil por factores de riesgo en zonas vulnerables.</t>
  </si>
  <si>
    <t>106</t>
  </si>
  <si>
    <t>Bomberos</t>
  </si>
  <si>
    <t>0107020102</t>
  </si>
  <si>
    <t>Atención a emergencias por desastres naturales y antropogénicos</t>
  </si>
  <si>
    <t>Monitorear y atender fenómenos perturbadores en el municipio.</t>
  </si>
  <si>
    <t>Atender emergencias urbanas.</t>
  </si>
  <si>
    <t>Atender emergencias prehospitalarias.</t>
  </si>
  <si>
    <t>Asesorar y evaluar ejercicios de simulacro en instituciones y espacios públicos.</t>
  </si>
  <si>
    <t>Realizar el Macro Simulacro Municipal.</t>
  </si>
  <si>
    <t>Implementar operativos de Protección Civil en eventos masivos.</t>
  </si>
  <si>
    <t>Actualizar los factores de riesgo en materia de Protección Civil.</t>
  </si>
  <si>
    <t>Elaborar reportes analíticos y estadísticos comparativos de contingencias por factores de riesgo.</t>
  </si>
  <si>
    <t>Otorgar apoyos económicos por vivienda afectada, desastre natural, situación de emergencia y/o condición de alto riesgo en el municipio.</t>
  </si>
  <si>
    <t>VIVIENDA</t>
  </si>
  <si>
    <t xml:space="preserve">DIRECCIÓN DE AGUA POTABLE, ALCANTARILLADO Y SANEAMIENTO </t>
  </si>
  <si>
    <t>H01</t>
  </si>
  <si>
    <t>Agua Potable</t>
  </si>
  <si>
    <t>156</t>
  </si>
  <si>
    <t>Suministro de Agua Potable</t>
  </si>
  <si>
    <t>02020301</t>
  </si>
  <si>
    <t>Operación y mantenimiento de infraestructura hidráulica para el suministro de agua</t>
  </si>
  <si>
    <t>Distribuir metros cúbicos de agua potable a la población.</t>
  </si>
  <si>
    <t>Supervisar el funcionamiento de la infraestructura hidráulica para el suministro de agua potable.</t>
  </si>
  <si>
    <t>Verificar el funcionamiento de válvulas de control en la conducción de agua potable.</t>
  </si>
  <si>
    <t>Realizar mantenimiento a la infraestructura hidráulica municipal.</t>
  </si>
  <si>
    <t>Suministrar agua potable mediante pipas para el consumo de la población.</t>
  </si>
  <si>
    <t>VIAJE</t>
  </si>
  <si>
    <t>Determinar los volúmenes de agua potable extraídos de las fuentes de abastecimiento.</t>
  </si>
  <si>
    <t>Determinar los volúmenes de agua potable destinados al consumo de la población y al suministro en bloque.</t>
  </si>
  <si>
    <t>Realizar aforos pitométricos en pozos del municipio.</t>
  </si>
  <si>
    <t>AFORO</t>
  </si>
  <si>
    <t>Realizar mantenimiento electromecánico preventivo a la infraestructura hidráulica.</t>
  </si>
  <si>
    <t>Realizar mantenimiento electromecánico correctivo a la infraestructura hidráulica.</t>
  </si>
  <si>
    <t>0202030107</t>
  </si>
  <si>
    <t>Agua limpia para el bienestar</t>
  </si>
  <si>
    <t>Realizar análisis de calidad del agua potable.</t>
  </si>
  <si>
    <t>ANÁLISIS</t>
  </si>
  <si>
    <t>Determinar el volumen de agua potable destinado al consumo de la población.</t>
  </si>
  <si>
    <t>Monitorear los niveles de pH y cloro en el agua potable.</t>
  </si>
  <si>
    <t>Supervisar la recarga de cloro en las fuentes de abastecimiento propias.</t>
  </si>
  <si>
    <t>0202030108</t>
  </si>
  <si>
    <t>Cultura del agua para el desarrollo sostenible</t>
  </si>
  <si>
    <t>Realizar talleres y pláticas para la concientización sobre el cuidado del agua.</t>
  </si>
  <si>
    <t>Realizar eventos de concientización para el cuidado del agua.</t>
  </si>
  <si>
    <t>157</t>
  </si>
  <si>
    <t>Drenaje y Saneamiento</t>
  </si>
  <si>
    <t>02010301</t>
  </si>
  <si>
    <t>Manejo de aguas residuales, drenaje y alcantarillado</t>
  </si>
  <si>
    <t>0201030102</t>
  </si>
  <si>
    <t>Operación de infraestructura para drenaje y alcantarillado</t>
  </si>
  <si>
    <t>Realizar conexiones de drenaje sanitario.</t>
  </si>
  <si>
    <t>CONEXIÓN</t>
  </si>
  <si>
    <t>Desazolvar fosas sépticas.</t>
  </si>
  <si>
    <t>Desazolvar cárcamos del sistema de saneamiento.</t>
  </si>
  <si>
    <t>Realizar limpieza y sondeo de tuberías en diferentes diámetros.</t>
  </si>
  <si>
    <t>METRO LINEAL</t>
  </si>
  <si>
    <t>Desazolvar estructuras de drenaje, tales como pozos de visita, registros y bocas de tormenta.</t>
  </si>
  <si>
    <t>Instalar brocales, bocas de tormenta y coladeras pluviales.</t>
  </si>
  <si>
    <t>Reparar tuberías fracturadas del sistema hidráulico y sanitario.</t>
  </si>
  <si>
    <t>REPARACIÓN</t>
  </si>
  <si>
    <t>Realizar limpieza de canales pluviales y de conducción.</t>
  </si>
  <si>
    <t>Captación y recaudación de ingresos</t>
  </si>
  <si>
    <t>Establecer mesas de trabajo con las comunidades del municipio en materia de agua y saneamiento.</t>
  </si>
  <si>
    <t>Registrar altas de personas usuarias de los servicios en el padrón correspondiente.</t>
  </si>
  <si>
    <t>Realizar verificaciones e inspecciones a los servicios de agua potable y saneamiento.</t>
  </si>
  <si>
    <t>Implementar campañas de difusión sobre apoyos, subsidios fiscales y exhortación al pago de los servicios.</t>
  </si>
  <si>
    <t>Ejecutar restricciones del suministro de agua a personas usuarias morosas u omisas, conforme a la normatividad aplicable.</t>
  </si>
  <si>
    <t>REESTRICCIÓN</t>
  </si>
  <si>
    <t>Instalar aparatos medidores de consumo de agua potable.</t>
  </si>
  <si>
    <t>INSTALACIÓN</t>
  </si>
  <si>
    <t>PRIMER REGIDURÍA</t>
  </si>
  <si>
    <t>C01</t>
  </si>
  <si>
    <t>Regiduría I</t>
  </si>
  <si>
    <t>110</t>
  </si>
  <si>
    <t>Acción Cívica</t>
  </si>
  <si>
    <t>Conducción de las políticas de gobierno</t>
  </si>
  <si>
    <t>Asistir a las sesiones de Cabildo</t>
  </si>
  <si>
    <t>SEGUNDA REGIDURÍA</t>
  </si>
  <si>
    <t>C02</t>
  </si>
  <si>
    <t>Regiduría II</t>
  </si>
  <si>
    <t>TERCERA REGIDURÍA</t>
  </si>
  <si>
    <t>C03</t>
  </si>
  <si>
    <t>Regiduría III</t>
  </si>
  <si>
    <t>CUARTA REGIDURÍA</t>
  </si>
  <si>
    <t>C04</t>
  </si>
  <si>
    <t>Regiduría IV</t>
  </si>
  <si>
    <t>QUINTA REGIDURÍA</t>
  </si>
  <si>
    <t>C05</t>
  </si>
  <si>
    <t>Regiduría V</t>
  </si>
  <si>
    <t>SEXTA REGIDURÍA</t>
  </si>
  <si>
    <t>C06</t>
  </si>
  <si>
    <t>Regiduría VI</t>
  </si>
  <si>
    <t>SÉPTIMA REGIDURÍA</t>
  </si>
  <si>
    <t>C07</t>
  </si>
  <si>
    <t>Regiduría VII</t>
  </si>
  <si>
    <t>OCTAVA REGIDURÍA</t>
  </si>
  <si>
    <t>C08</t>
  </si>
  <si>
    <t>Regiduría VIII</t>
  </si>
  <si>
    <t>NOVENA REGIDURÍA</t>
  </si>
  <si>
    <t>C09</t>
  </si>
  <si>
    <t>Regiduría IX</t>
  </si>
  <si>
    <t>CARACTERÍSTICAS</t>
  </si>
  <si>
    <t>DENOMINACIÓN</t>
  </si>
  <si>
    <t>Dependencia General</t>
  </si>
  <si>
    <t>1) Seleccione dependencia general</t>
  </si>
  <si>
    <t>Semaforización eficiencia</t>
  </si>
  <si>
    <t>Dependencia Auxiliar</t>
  </si>
  <si>
    <t>2) Seleccione dependencia auxiliar</t>
  </si>
  <si>
    <t>Rojo: &gt;110%</t>
  </si>
  <si>
    <t>Proyecto</t>
  </si>
  <si>
    <t>3) Seleccione proyecto</t>
  </si>
  <si>
    <t>Amarillo: 0% a 89%</t>
  </si>
  <si>
    <t>Programa Presupuestario</t>
  </si>
  <si>
    <t>La meta anual se actualiza con las reconducciones</t>
  </si>
  <si>
    <t>Verde: 90% a 110%</t>
  </si>
  <si>
    <t>DESCRIPCIÓN DE LA META O ACTIVIDAD</t>
  </si>
  <si>
    <t>META ANUAL</t>
  </si>
  <si>
    <t>AVANCE ACUMULADO</t>
  </si>
  <si>
    <t>PROGRAMADO</t>
  </si>
  <si>
    <t>REALIZADO</t>
  </si>
  <si>
    <t>RECONDUCCIÓN</t>
  </si>
  <si>
    <t>EFICIENCIA</t>
  </si>
  <si>
    <t>NOMBRE COMPLETO</t>
  </si>
  <si>
    <t>CARGO</t>
  </si>
  <si>
    <t>ELABORÓ</t>
  </si>
  <si>
    <t>REVISÓ</t>
  </si>
  <si>
    <t xml:space="preserve">             SISTEMA DE COORDINACIÓN HACENDARIA DEL ESTADO DE MÉXICO CON SUS MUNICIPIOS</t>
  </si>
  <si>
    <t>GUÍA METODOLÓGICA PARA EL SEGUIMIENTO Y EVALUACIÓN DEL PLAN DE DESARROLLO MUNICIPAL VIGENTE</t>
  </si>
  <si>
    <t xml:space="preserve">            Seguimiento y Evaluación del Presupuesto Basado en  Resultados Municipal Primer Trimestre 2026</t>
  </si>
  <si>
    <t>Identificador</t>
  </si>
  <si>
    <t>Denominación</t>
  </si>
  <si>
    <t>PbRM - 08c</t>
  </si>
  <si>
    <t>Avance trimestral de Metas de Actividad por Proyecto</t>
  </si>
  <si>
    <t>Ente Público:      001 CUAUTITLÁN</t>
  </si>
  <si>
    <t>PRINCIPALES ACCIONES</t>
  </si>
  <si>
    <t>AVANCE TRIMESTRAL DE METAS DE ACTIVIDAD</t>
  </si>
  <si>
    <t>AVANCE ACUMULADO ANUAL DE METAS DE ACTIVIDAD</t>
  </si>
  <si>
    <t>Nombre de la Meta de Actividad</t>
  </si>
  <si>
    <t>PROGRAMACIÓN ANUAL</t>
  </si>
  <si>
    <t>Programada</t>
  </si>
  <si>
    <t>Alcanzada</t>
  </si>
  <si>
    <t>Variación</t>
  </si>
  <si>
    <t>Unidad de Medida</t>
  </si>
  <si>
    <t>Programado 2026</t>
  </si>
  <si>
    <t>Meta</t>
  </si>
  <si>
    <t>%</t>
  </si>
  <si>
    <t xml:space="preserve">ELABORÓ             </t>
  </si>
  <si>
    <t xml:space="preserve">REVISÓ          </t>
  </si>
  <si>
    <t>AUTORIZÓ</t>
  </si>
  <si>
    <t>LIC. GUSTAVO MEJÍA CONTRERAS</t>
  </si>
  <si>
    <t>TITULAR DE LA UIPPE</t>
  </si>
  <si>
    <t>Nombre</t>
  </si>
  <si>
    <t xml:space="preserve">             Cargo</t>
  </si>
  <si>
    <t xml:space="preserve"> Firma</t>
  </si>
  <si>
    <t xml:space="preserve">      Nombre</t>
  </si>
  <si>
    <t>Cargo</t>
  </si>
  <si>
    <t xml:space="preserve">          Firma</t>
  </si>
  <si>
    <t xml:space="preserve">       Nombre</t>
  </si>
  <si>
    <t xml:space="preserve">                              Cargo                           Frima</t>
  </si>
  <si>
    <t xml:space="preserve">            Seguimiento y Evaluación del Presupuesto Basado en  Resultados Municipal Segundo Trimestre 2026</t>
  </si>
  <si>
    <t xml:space="preserve">            Seguimiento y Evaluación del Presupuesto Basado en  Resultados Municipal Tercer Trimestre 2026</t>
  </si>
  <si>
    <t xml:space="preserve">            Seguimiento y Evaluación del Presupuesto Basado en  Resultados Municipal Cuarto Trimestre 2026</t>
  </si>
  <si>
    <t>Proyecto Clave</t>
  </si>
  <si>
    <t>Proyecto Denominación</t>
  </si>
  <si>
    <t>Programa Clave</t>
  </si>
  <si>
    <t>Programa Denominación</t>
  </si>
  <si>
    <t>Dependencia General Clave</t>
  </si>
  <si>
    <t>Dependencia General Denominación</t>
  </si>
  <si>
    <t>Dependencia Auxiliar Clave</t>
  </si>
  <si>
    <t>Dependencia Auxiliar Denominación</t>
  </si>
  <si>
    <t>LISTA_DG</t>
  </si>
  <si>
    <t>DENOM_DG</t>
  </si>
  <si>
    <t>AUX_A00</t>
  </si>
  <si>
    <t>AUX_A02</t>
  </si>
  <si>
    <t>AUX_B00</t>
  </si>
  <si>
    <t>AUX_C01</t>
  </si>
  <si>
    <t>AUX_C02</t>
  </si>
  <si>
    <t>AUX_C03</t>
  </si>
  <si>
    <t>AUX_C04</t>
  </si>
  <si>
    <t>AUX_C05</t>
  </si>
  <si>
    <t>AUX_C06</t>
  </si>
  <si>
    <t>AUX_C07</t>
  </si>
  <si>
    <t>AUX_C08</t>
  </si>
  <si>
    <t>AUX_C09</t>
  </si>
  <si>
    <t>AUX_D00</t>
  </si>
  <si>
    <t>AUX_E00</t>
  </si>
  <si>
    <t>AUX_F00</t>
  </si>
  <si>
    <t>AUX_G00</t>
  </si>
  <si>
    <t>AUX_H00</t>
  </si>
  <si>
    <t>AUX_H01</t>
  </si>
  <si>
    <t>AUX_I00</t>
  </si>
  <si>
    <t>AUX_J00</t>
  </si>
  <si>
    <t>AUX_K00</t>
  </si>
  <si>
    <t>AUX_L00</t>
  </si>
  <si>
    <t>AUX_M00</t>
  </si>
  <si>
    <t>AUX_N00</t>
  </si>
  <si>
    <t>AUX_O00</t>
  </si>
  <si>
    <t>AUX_Q00</t>
  </si>
  <si>
    <t>AUX_R00</t>
  </si>
  <si>
    <t>AUX_T00</t>
  </si>
  <si>
    <t>AUX_V00</t>
  </si>
  <si>
    <t>AUX_X00</t>
  </si>
  <si>
    <t>PRJ_A00_100</t>
  </si>
  <si>
    <t>PRJ_A00_101</t>
  </si>
  <si>
    <t>PRJ_A00_103</t>
  </si>
  <si>
    <t>PRJ_A00_104</t>
  </si>
  <si>
    <t>PRJ_A00_137</t>
  </si>
  <si>
    <t>PRJ_A00_159</t>
  </si>
  <si>
    <t>PRJ_A00_163</t>
  </si>
  <si>
    <t>PRJ_A00_164</t>
  </si>
  <si>
    <t>PRJ_A02_102</t>
  </si>
  <si>
    <t>PRJ_B00_136</t>
  </si>
  <si>
    <t>PRJ_C01_110</t>
  </si>
  <si>
    <t>PRJ_C02_110</t>
  </si>
  <si>
    <t>PRJ_C03_110</t>
  </si>
  <si>
    <t>PRJ_C04_110</t>
  </si>
  <si>
    <t>PRJ_C05_110</t>
  </si>
  <si>
    <t>PRJ_C06_110</t>
  </si>
  <si>
    <t>PRJ_C07_110</t>
  </si>
  <si>
    <t>PRJ_C08_110</t>
  </si>
  <si>
    <t>PRJ_C09_110</t>
  </si>
  <si>
    <t>PRJ_D00_100</t>
  </si>
  <si>
    <t>PRJ_D00_108</t>
  </si>
  <si>
    <t>PRJ_D00_109</t>
  </si>
  <si>
    <t>PRJ_D00_114</t>
  </si>
  <si>
    <t>PRJ_E00_120</t>
  </si>
  <si>
    <t>PRJ_E00_121</t>
  </si>
  <si>
    <t>PRJ_E00_137</t>
  </si>
  <si>
    <t>PRJ_F00_123</t>
  </si>
  <si>
    <t>PRJ_G00_126</t>
  </si>
  <si>
    <t>PRJ_G00_129</t>
  </si>
  <si>
    <t>PRJ_G00_154</t>
  </si>
  <si>
    <t>PRJ_G00_160</t>
  </si>
  <si>
    <t>PRJ_H00_125</t>
  </si>
  <si>
    <t>PRJ_H00_127</t>
  </si>
  <si>
    <t>PRJ_H00_128</t>
  </si>
  <si>
    <t>PRJ_H00_145</t>
  </si>
  <si>
    <t>PRJ_H01_115</t>
  </si>
  <si>
    <t>PRJ_H01_156</t>
  </si>
  <si>
    <t>PRJ_H01_157</t>
  </si>
  <si>
    <t>PRJ_I00_142</t>
  </si>
  <si>
    <t>PRJ_J00_144</t>
  </si>
  <si>
    <t>PRJ_K00_122</t>
  </si>
  <si>
    <t>PRJ_K00_134</t>
  </si>
  <si>
    <t>PRJ_K00_135</t>
  </si>
  <si>
    <t>PRJ_K00_138</t>
  </si>
  <si>
    <t>PRJ_L00_115</t>
  </si>
  <si>
    <t>PRJ_L00_116</t>
  </si>
  <si>
    <t>PRJ_L00_118</t>
  </si>
  <si>
    <t>PRJ_L00_137</t>
  </si>
  <si>
    <t>PRJ_M00_155</t>
  </si>
  <si>
    <t>PRJ_N00_130</t>
  </si>
  <si>
    <t>PRJ_N00_131</t>
  </si>
  <si>
    <t>PRJ_N00_132</t>
  </si>
  <si>
    <t>PRJ_N00_140</t>
  </si>
  <si>
    <t>PRJ_O00_141</t>
  </si>
  <si>
    <t>PRJ_Q00_104</t>
  </si>
  <si>
    <t>PRJ_Q00_158</t>
  </si>
  <si>
    <t>PRJ_R00_133</t>
  </si>
  <si>
    <t>PRJ_R00_149</t>
  </si>
  <si>
    <t>PRJ_R00_150</t>
  </si>
  <si>
    <t>PRJ_T00_105</t>
  </si>
  <si>
    <t>PRJ_T00_106</t>
  </si>
  <si>
    <t>PRJ_V00_143</t>
  </si>
  <si>
    <t>PRJ_V00_152</t>
  </si>
  <si>
    <t>PRJ_X00_124</t>
  </si>
  <si>
    <t>0202010115</t>
  </si>
  <si>
    <t>2020301</t>
  </si>
  <si>
    <t>Lic. José Alonso Chavarría Guevara</t>
  </si>
  <si>
    <t>Director de Desarrollo Económico</t>
  </si>
  <si>
    <t>Lic. Carlos Giovanni Martínez Trejo</t>
  </si>
  <si>
    <t>Jefe del Depto de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</si>
</sst>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6"/>
      <color theme="1"/>
      <name val="Calibri"/>
      <family val="2"/>
      <charset val="1"/>
    </font>
    <font>
      <b/>
      <sz val="8"/>
      <color theme="0"/>
      <name val="MonCERATH MEDIUM"/>
      <charset val="1"/>
    </font>
    <font>
      <b/>
      <sz val="10"/>
      <color theme="1"/>
      <name val="Montcerrat medium"/>
      <charset val="1"/>
    </font>
    <font>
      <sz val="8"/>
      <color theme="1"/>
      <name val="Montcerrat medium"/>
      <charset val="1"/>
    </font>
    <font>
      <sz val="11"/>
      <name val="Calibri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9"/>
      <color theme="1"/>
      <name val="Arial"/>
      <family val="2"/>
      <charset val="1"/>
    </font>
    <font>
      <b/>
      <sz val="11"/>
      <color rgb="FF0000FF"/>
      <name val="Cambria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D8D8D8"/>
        <bgColor rgb="FFD6DCE5"/>
      </patternFill>
    </fill>
    <fill>
      <patternFill patternType="solid">
        <fgColor theme="0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9" tint="0.39988402966399123"/>
        <bgColor rgb="FFBDD7EE"/>
      </patternFill>
    </fill>
    <fill>
      <patternFill patternType="solid">
        <fgColor theme="5" tint="-0.249977111117893"/>
        <bgColor rgb="FF9C6500"/>
      </patternFill>
    </fill>
    <fill>
      <patternFill patternType="solid">
        <fgColor theme="3" tint="0.39988402966399123"/>
        <bgColor rgb="FF808080"/>
      </patternFill>
    </fill>
    <fill>
      <patternFill patternType="solid">
        <fgColor theme="4" tint="-0.249977111117893"/>
        <bgColor rgb="FF0066CC"/>
      </patternFill>
    </fill>
    <fill>
      <patternFill patternType="solid">
        <fgColor theme="7" tint="0.39988402966399123"/>
        <bgColor rgb="FFFFEB9C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3" tint="0.79989013336588644"/>
        <bgColor rgb="FFD8D8D8"/>
      </patternFill>
    </fill>
    <fill>
      <patternFill patternType="solid">
        <fgColor theme="4" tint="0.59987182226020086"/>
        <bgColor rgb="FFD6DCE5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2CC"/>
        <bgColor rgb="FFFBE5D6"/>
      </patternFill>
    </fill>
    <fill>
      <patternFill patternType="solid">
        <fgColor rgb="FFFFC7CE"/>
        <bgColor rgb="FFF8CBAD"/>
      </patternFill>
    </fill>
    <fill>
      <patternFill patternType="solid">
        <fgColor rgb="FFFFEB9C"/>
        <bgColor rgb="FFFFF2CC"/>
      </patternFill>
    </fill>
    <fill>
      <patternFill patternType="solid">
        <fgColor rgb="FFC6EFCE"/>
        <bgColor rgb="FFD6DCE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rgb="FFFBE5D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rgb="FFFFC7CE"/>
      </patternFill>
    </fill>
    <fill>
      <patternFill patternType="solid">
        <fgColor theme="0" tint="-0.34998626667073579"/>
        <bgColor rgb="FFFF8080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9" fillId="0" borderId="0"/>
    <xf numFmtId="0" fontId="21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9" fontId="1" fillId="0" borderId="0"/>
  </cellStyleXfs>
  <cellXfs count="24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 vertical="center"/>
      <protection hidden="1"/>
    </xf>
    <xf numFmtId="2" fontId="6" fillId="4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7" fillId="0" borderId="4" xfId="0" applyFont="1" applyBorder="1"/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1" fillId="0" borderId="12" xfId="0" applyFont="1" applyBorder="1"/>
    <xf numFmtId="0" fontId="11" fillId="0" borderId="14" xfId="0" applyFont="1" applyBorder="1"/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9" fontId="15" fillId="4" borderId="2" xfId="0" applyNumberFormat="1" applyFont="1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17" fillId="1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16" borderId="0" xfId="0" applyFont="1" applyFill="1" applyAlignment="1">
      <alignment horizontal="left" vertical="center"/>
    </xf>
    <xf numFmtId="0" fontId="18" fillId="17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5" fillId="10" borderId="12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/>
      <protection hidden="1"/>
    </xf>
    <xf numFmtId="0" fontId="15" fillId="12" borderId="2" xfId="0" applyFont="1" applyFill="1" applyBorder="1" applyAlignment="1" applyProtection="1">
      <alignment horizontal="center"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/>
      <protection hidden="1"/>
    </xf>
    <xf numFmtId="0" fontId="15" fillId="14" borderId="2" xfId="0" applyFont="1" applyFill="1" applyBorder="1" applyAlignment="1" applyProtection="1">
      <alignment horizontal="center" vertical="center"/>
      <protection locked="0"/>
    </xf>
    <xf numFmtId="9" fontId="15" fillId="4" borderId="13" xfId="0" applyNumberFormat="1" applyFont="1" applyFill="1" applyBorder="1" applyAlignment="1" applyProtection="1">
      <alignment horizontal="center" vertical="center"/>
      <protection hidden="1"/>
    </xf>
    <xf numFmtId="0" fontId="15" fillId="10" borderId="14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locked="0"/>
    </xf>
    <xf numFmtId="9" fontId="15" fillId="4" borderId="15" xfId="0" applyNumberFormat="1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locked="0"/>
    </xf>
    <xf numFmtId="0" fontId="15" fillId="13" borderId="15" xfId="0" applyFont="1" applyFill="1" applyBorder="1" applyAlignment="1" applyProtection="1">
      <alignment horizontal="center" vertical="center"/>
      <protection hidden="1"/>
    </xf>
    <xf numFmtId="0" fontId="15" fillId="13" borderId="15" xfId="0" applyFont="1" applyFill="1" applyBorder="1" applyAlignment="1" applyProtection="1">
      <alignment horizontal="center" vertical="center"/>
      <protection locked="0"/>
    </xf>
    <xf numFmtId="0" fontId="15" fillId="14" borderId="15" xfId="0" applyFont="1" applyFill="1" applyBorder="1" applyAlignment="1" applyProtection="1">
      <alignment horizontal="center" vertical="center"/>
      <protection hidden="1"/>
    </xf>
    <xf numFmtId="0" fontId="15" fillId="14" borderId="15" xfId="0" applyFont="1" applyFill="1" applyBorder="1" applyAlignment="1" applyProtection="1">
      <alignment horizontal="center" vertical="center"/>
      <protection locked="0"/>
    </xf>
    <xf numFmtId="9" fontId="15" fillId="4" borderId="16" xfId="0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/>
    <xf numFmtId="0" fontId="0" fillId="0" borderId="0" xfId="0" applyAlignment="1">
      <alignment wrapText="1"/>
    </xf>
    <xf numFmtId="0" fontId="30" fillId="19" borderId="18" xfId="7" applyFont="1" applyFill="1" applyBorder="1" applyAlignment="1">
      <alignment horizontal="center" vertical="center" wrapText="1"/>
    </xf>
    <xf numFmtId="0" fontId="30" fillId="19" borderId="7" xfId="7" applyFont="1" applyFill="1" applyBorder="1" applyAlignment="1">
      <alignment horizontal="center" vertical="center" wrapText="1"/>
    </xf>
    <xf numFmtId="49" fontId="16" fillId="22" borderId="2" xfId="0" applyNumberFormat="1" applyFont="1" applyFill="1" applyBorder="1" applyAlignment="1" applyProtection="1">
      <alignment horizontal="center" vertical="center"/>
      <protection locked="0"/>
    </xf>
    <xf numFmtId="49" fontId="12" fillId="23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wrapText="1"/>
      <protection hidden="1"/>
    </xf>
    <xf numFmtId="0" fontId="13" fillId="0" borderId="2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" fillId="19" borderId="0" xfId="5" applyFill="1"/>
    <xf numFmtId="0" fontId="21" fillId="19" borderId="0" xfId="6" applyFill="1"/>
    <xf numFmtId="0" fontId="1" fillId="20" borderId="0" xfId="5" applyFill="1"/>
    <xf numFmtId="0" fontId="24" fillId="19" borderId="0" xfId="6" applyFont="1" applyFill="1" applyAlignment="1">
      <alignment wrapText="1"/>
    </xf>
    <xf numFmtId="0" fontId="24" fillId="19" borderId="0" xfId="7" applyFont="1" applyFill="1"/>
    <xf numFmtId="0" fontId="25" fillId="19" borderId="0" xfId="6" applyFont="1" applyFill="1"/>
    <xf numFmtId="0" fontId="26" fillId="19" borderId="0" xfId="6" applyFont="1" applyFill="1" applyAlignment="1">
      <alignment wrapText="1"/>
    </xf>
    <xf numFmtId="0" fontId="27" fillId="19" borderId="0" xfId="7" applyFont="1" applyFill="1"/>
    <xf numFmtId="0" fontId="27" fillId="19" borderId="0" xfId="7" applyFont="1" applyFill="1" applyAlignment="1">
      <alignment vertical="top"/>
    </xf>
    <xf numFmtId="0" fontId="27" fillId="19" borderId="0" xfId="6" applyFont="1" applyFill="1"/>
    <xf numFmtId="0" fontId="27" fillId="19" borderId="0" xfId="6" applyFont="1" applyFill="1" applyAlignment="1">
      <alignment horizontal="center"/>
    </xf>
    <xf numFmtId="0" fontId="28" fillId="19" borderId="1" xfId="6" applyFont="1" applyFill="1" applyBorder="1"/>
    <xf numFmtId="0" fontId="27" fillId="19" borderId="1" xfId="6" applyFont="1" applyFill="1" applyBorder="1" applyAlignment="1">
      <alignment horizontal="center"/>
    </xf>
    <xf numFmtId="0" fontId="1" fillId="19" borderId="1" xfId="5" applyFill="1" applyBorder="1"/>
    <xf numFmtId="0" fontId="1" fillId="19" borderId="22" xfId="5" applyFill="1" applyBorder="1"/>
    <xf numFmtId="0" fontId="21" fillId="19" borderId="22" xfId="6" applyFill="1" applyBorder="1"/>
    <xf numFmtId="0" fontId="1" fillId="19" borderId="21" xfId="5" applyFill="1" applyBorder="1"/>
    <xf numFmtId="0" fontId="24" fillId="19" borderId="4" xfId="6" applyFont="1" applyFill="1" applyBorder="1" applyAlignment="1">
      <alignment horizontal="right" vertical="center"/>
    </xf>
    <xf numFmtId="0" fontId="24" fillId="19" borderId="7" xfId="6" applyFont="1" applyFill="1" applyBorder="1" applyAlignment="1">
      <alignment horizontal="right" vertical="center"/>
    </xf>
    <xf numFmtId="0" fontId="21" fillId="19" borderId="0" xfId="7" applyFill="1"/>
    <xf numFmtId="0" fontId="26" fillId="19" borderId="0" xfId="6" applyFont="1" applyFill="1"/>
    <xf numFmtId="0" fontId="30" fillId="19" borderId="0" xfId="6" applyFont="1" applyFill="1"/>
    <xf numFmtId="0" fontId="24" fillId="19" borderId="0" xfId="6" applyFont="1" applyFill="1"/>
    <xf numFmtId="0" fontId="26" fillId="19" borderId="0" xfId="6" quotePrefix="1" applyFont="1" applyFill="1" applyAlignment="1">
      <alignment horizontal="center"/>
    </xf>
    <xf numFmtId="0" fontId="21" fillId="19" borderId="0" xfId="6" applyFill="1" applyAlignment="1">
      <alignment wrapText="1"/>
    </xf>
    <xf numFmtId="0" fontId="21" fillId="19" borderId="42" xfId="6" applyFill="1" applyBorder="1" applyAlignment="1">
      <alignment wrapText="1"/>
    </xf>
    <xf numFmtId="0" fontId="30" fillId="19" borderId="3" xfId="7" quotePrefix="1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/>
    </xf>
    <xf numFmtId="9" fontId="26" fillId="21" borderId="4" xfId="8" applyFont="1" applyFill="1" applyBorder="1" applyAlignment="1">
      <alignment horizontal="center" vertical="center"/>
    </xf>
    <xf numFmtId="0" fontId="26" fillId="19" borderId="3" xfId="6" applyFont="1" applyFill="1" applyBorder="1" applyAlignment="1">
      <alignment horizontal="center" vertical="center"/>
    </xf>
    <xf numFmtId="9" fontId="26" fillId="21" borderId="3" xfId="8" applyFont="1" applyFill="1" applyBorder="1" applyAlignment="1">
      <alignment horizontal="center" vertical="center"/>
    </xf>
    <xf numFmtId="0" fontId="26" fillId="21" borderId="3" xfId="6" applyFont="1" applyFill="1" applyBorder="1" applyAlignment="1">
      <alignment horizontal="center" vertical="center"/>
    </xf>
    <xf numFmtId="0" fontId="30" fillId="19" borderId="4" xfId="7" quotePrefix="1" applyFont="1" applyFill="1" applyBorder="1" applyAlignment="1">
      <alignment horizontal="center" vertical="center" wrapText="1"/>
    </xf>
    <xf numFmtId="0" fontId="26" fillId="19" borderId="18" xfId="7" applyFont="1" applyFill="1" applyBorder="1" applyAlignment="1">
      <alignment horizontal="center" vertical="center" wrapText="1"/>
    </xf>
    <xf numFmtId="0" fontId="26" fillId="19" borderId="4" xfId="7" applyFont="1" applyFill="1" applyBorder="1" applyAlignment="1">
      <alignment horizontal="center" vertical="center"/>
    </xf>
    <xf numFmtId="0" fontId="26" fillId="19" borderId="4" xfId="6" applyFont="1" applyFill="1" applyBorder="1" applyAlignment="1">
      <alignment horizontal="center" vertical="center"/>
    </xf>
    <xf numFmtId="0" fontId="26" fillId="21" borderId="4" xfId="6" applyFont="1" applyFill="1" applyBorder="1" applyAlignment="1">
      <alignment horizontal="center" vertical="center"/>
    </xf>
    <xf numFmtId="0" fontId="30" fillId="19" borderId="5" xfId="7" quotePrefix="1" applyFont="1" applyFill="1" applyBorder="1" applyAlignment="1">
      <alignment horizontal="center" vertical="center" wrapText="1"/>
    </xf>
    <xf numFmtId="0" fontId="26" fillId="19" borderId="25" xfId="7" applyFont="1" applyFill="1" applyBorder="1" applyAlignment="1">
      <alignment horizontal="center" vertical="center" wrapText="1"/>
    </xf>
    <xf numFmtId="0" fontId="26" fillId="19" borderId="5" xfId="7" applyFont="1" applyFill="1" applyBorder="1" applyAlignment="1">
      <alignment horizontal="center" vertical="center"/>
    </xf>
    <xf numFmtId="9" fontId="26" fillId="21" borderId="5" xfId="8" applyFont="1" applyFill="1" applyBorder="1" applyAlignment="1">
      <alignment horizontal="center" vertical="center"/>
    </xf>
    <xf numFmtId="0" fontId="26" fillId="19" borderId="30" xfId="6" applyFont="1" applyFill="1" applyBorder="1" applyAlignment="1">
      <alignment horizontal="center" vertical="center"/>
    </xf>
    <xf numFmtId="0" fontId="26" fillId="21" borderId="5" xfId="6" applyFont="1" applyFill="1" applyBorder="1" applyAlignment="1">
      <alignment horizontal="center" vertical="center"/>
    </xf>
    <xf numFmtId="0" fontId="26" fillId="19" borderId="5" xfId="6" applyFont="1" applyFill="1" applyBorder="1" applyAlignment="1">
      <alignment horizontal="center" vertical="center"/>
    </xf>
    <xf numFmtId="0" fontId="30" fillId="19" borderId="0" xfId="7" quotePrefix="1" applyFont="1" applyFill="1" applyAlignment="1">
      <alignment horizontal="center" vertical="center" wrapText="1"/>
    </xf>
    <xf numFmtId="0" fontId="30" fillId="19" borderId="0" xfId="7" applyFont="1" applyFill="1" applyAlignment="1">
      <alignment horizontal="center" vertical="center"/>
    </xf>
    <xf numFmtId="0" fontId="26" fillId="19" borderId="0" xfId="7" applyFont="1" applyFill="1" applyAlignment="1">
      <alignment horizontal="center" vertical="center" wrapText="1"/>
    </xf>
    <xf numFmtId="9" fontId="26" fillId="19" borderId="0" xfId="8" applyFont="1" applyFill="1" applyAlignment="1">
      <alignment horizontal="center" vertical="center"/>
    </xf>
    <xf numFmtId="0" fontId="26" fillId="19" borderId="0" xfId="6" applyFont="1" applyFill="1" applyAlignment="1">
      <alignment horizontal="center" vertical="center"/>
    </xf>
    <xf numFmtId="0" fontId="26" fillId="19" borderId="0" xfId="6" applyFont="1" applyFill="1" applyAlignment="1">
      <alignment horizontal="center" wrapText="1"/>
    </xf>
    <xf numFmtId="0" fontId="26" fillId="19" borderId="0" xfId="6" applyFont="1" applyFill="1" applyAlignment="1">
      <alignment horizontal="centerContinuous"/>
    </xf>
    <xf numFmtId="0" fontId="20" fillId="19" borderId="0" xfId="5" applyFont="1" applyFill="1"/>
    <xf numFmtId="0" fontId="1" fillId="19" borderId="0" xfId="5" applyFill="1" applyAlignment="1">
      <alignment horizontal="center"/>
    </xf>
    <xf numFmtId="0" fontId="1" fillId="19" borderId="0" xfId="5" applyFill="1" applyAlignment="1">
      <alignment vertical="top"/>
    </xf>
    <xf numFmtId="0" fontId="1" fillId="20" borderId="0" xfId="5" applyFill="1" applyAlignment="1">
      <alignment vertical="top"/>
    </xf>
    <xf numFmtId="0" fontId="24" fillId="19" borderId="6" xfId="6" applyFont="1" applyFill="1" applyBorder="1" applyAlignment="1">
      <alignment horizontal="center"/>
    </xf>
    <xf numFmtId="0" fontId="24" fillId="19" borderId="22" xfId="6" applyFont="1" applyFill="1" applyBorder="1"/>
    <xf numFmtId="0" fontId="24" fillId="19" borderId="6" xfId="6" applyFont="1" applyFill="1" applyBorder="1"/>
    <xf numFmtId="0" fontId="24" fillId="19" borderId="22" xfId="6" applyFont="1" applyFill="1" applyBorder="1" applyAlignment="1">
      <alignment horizontal="justify"/>
    </xf>
    <xf numFmtId="0" fontId="24" fillId="19" borderId="22" xfId="6" applyFont="1" applyFill="1" applyBorder="1" applyAlignment="1">
      <alignment horizontal="center"/>
    </xf>
    <xf numFmtId="0" fontId="1" fillId="19" borderId="24" xfId="5" applyFill="1" applyBorder="1"/>
    <xf numFmtId="0" fontId="26" fillId="19" borderId="22" xfId="6" applyFont="1" applyFill="1" applyBorder="1" applyAlignment="1">
      <alignment wrapText="1"/>
    </xf>
    <xf numFmtId="0" fontId="21" fillId="19" borderId="22" xfId="6" applyFill="1" applyBorder="1" applyAlignment="1">
      <alignment wrapText="1"/>
    </xf>
    <xf numFmtId="0" fontId="30" fillId="19" borderId="30" xfId="7" quotePrefix="1" applyFont="1" applyFill="1" applyBorder="1" applyAlignment="1">
      <alignment horizontal="center" vertical="center" wrapText="1"/>
    </xf>
    <xf numFmtId="0" fontId="26" fillId="19" borderId="30" xfId="7" applyFont="1" applyFill="1" applyBorder="1" applyAlignment="1">
      <alignment horizontal="center" vertical="center"/>
    </xf>
    <xf numFmtId="9" fontId="26" fillId="21" borderId="30" xfId="8" applyFont="1" applyFill="1" applyBorder="1" applyAlignment="1">
      <alignment horizontal="center" vertical="center"/>
    </xf>
    <xf numFmtId="0" fontId="26" fillId="21" borderId="30" xfId="6" applyFont="1" applyFill="1" applyBorder="1" applyAlignment="1">
      <alignment horizontal="center" vertical="center"/>
    </xf>
    <xf numFmtId="0" fontId="26" fillId="19" borderId="23" xfId="7" applyFont="1" applyFill="1" applyBorder="1" applyAlignment="1">
      <alignment horizontal="center" vertical="center" wrapText="1"/>
    </xf>
    <xf numFmtId="0" fontId="26" fillId="19" borderId="34" xfId="7" applyFont="1" applyFill="1" applyBorder="1" applyAlignment="1">
      <alignment horizontal="center" vertical="center" wrapText="1"/>
    </xf>
    <xf numFmtId="0" fontId="30" fillId="19" borderId="37" xfId="7" quotePrefix="1" applyFont="1" applyFill="1" applyBorder="1" applyAlignment="1">
      <alignment horizontal="center" vertical="center" wrapText="1"/>
    </xf>
    <xf numFmtId="0" fontId="30" fillId="19" borderId="37" xfId="7" applyFont="1" applyFill="1" applyBorder="1" applyAlignment="1">
      <alignment horizontal="center" vertical="center"/>
    </xf>
    <xf numFmtId="0" fontId="26" fillId="19" borderId="37" xfId="7" applyFont="1" applyFill="1" applyBorder="1" applyAlignment="1">
      <alignment horizontal="center" vertical="center" wrapText="1"/>
    </xf>
    <xf numFmtId="9" fontId="26" fillId="19" borderId="37" xfId="8" applyFont="1" applyFill="1" applyBorder="1" applyAlignment="1">
      <alignment horizontal="center" vertical="center"/>
    </xf>
    <xf numFmtId="0" fontId="26" fillId="19" borderId="37" xfId="6" applyFont="1" applyFill="1" applyBorder="1" applyAlignment="1">
      <alignment horizontal="center" vertical="center"/>
    </xf>
    <xf numFmtId="0" fontId="15" fillId="24" borderId="2" xfId="0" applyFont="1" applyFill="1" applyBorder="1" applyAlignment="1" applyProtection="1">
      <alignment horizontal="center" vertical="center"/>
      <protection hidden="1"/>
    </xf>
    <xf numFmtId="0" fontId="15" fillId="24" borderId="15" xfId="0" applyFont="1" applyFill="1" applyBorder="1" applyAlignment="1" applyProtection="1">
      <alignment horizontal="center" vertical="center"/>
      <protection hidden="1"/>
    </xf>
    <xf numFmtId="0" fontId="14" fillId="25" borderId="2" xfId="0" applyFont="1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center" vertical="center"/>
    </xf>
    <xf numFmtId="0" fontId="15" fillId="0" borderId="2" xfId="0" applyFont="1" applyBorder="1" applyProtection="1">
      <protection hidden="1"/>
    </xf>
    <xf numFmtId="0" fontId="11" fillId="25" borderId="10" xfId="0" applyFont="1" applyFill="1" applyBorder="1" applyAlignment="1">
      <alignment horizontal="center" vertical="center"/>
    </xf>
    <xf numFmtId="0" fontId="0" fillId="26" borderId="19" xfId="0" applyFill="1" applyBorder="1"/>
    <xf numFmtId="0" fontId="0" fillId="26" borderId="20" xfId="0" applyFill="1" applyBorder="1"/>
    <xf numFmtId="0" fontId="11" fillId="6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11" fillId="6" borderId="9" xfId="0" applyFont="1" applyFill="1" applyBorder="1" applyAlignment="1">
      <alignment horizontal="center" vertical="center"/>
    </xf>
    <xf numFmtId="0" fontId="0" fillId="0" borderId="17" xfId="0" applyBorder="1"/>
    <xf numFmtId="0" fontId="11" fillId="9" borderId="1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1" fillId="5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4" fillId="19" borderId="22" xfId="6" applyFont="1" applyFill="1" applyBorder="1" applyAlignment="1">
      <alignment horizontal="center"/>
    </xf>
    <xf numFmtId="0" fontId="0" fillId="0" borderId="22" xfId="0" applyBorder="1"/>
    <xf numFmtId="0" fontId="24" fillId="19" borderId="40" xfId="6" applyFont="1" applyFill="1" applyBorder="1" applyAlignment="1">
      <alignment horizontal="center"/>
    </xf>
    <xf numFmtId="0" fontId="0" fillId="0" borderId="42" xfId="0" applyBorder="1"/>
    <xf numFmtId="0" fontId="0" fillId="0" borderId="41" xfId="0" applyBorder="1"/>
    <xf numFmtId="0" fontId="31" fillId="19" borderId="2" xfId="6" applyFont="1" applyFill="1" applyBorder="1" applyAlignment="1">
      <alignment horizontal="center" vertical="center" wrapText="1"/>
    </xf>
    <xf numFmtId="0" fontId="31" fillId="19" borderId="35" xfId="6" applyFont="1" applyFill="1" applyBorder="1" applyAlignment="1">
      <alignment horizontal="center" vertical="center"/>
    </xf>
    <xf numFmtId="0" fontId="0" fillId="0" borderId="36" xfId="0" applyBorder="1"/>
    <xf numFmtId="0" fontId="24" fillId="19" borderId="2" xfId="6" applyFont="1" applyFill="1" applyBorder="1" applyAlignment="1">
      <alignment horizontal="center" vertical="center"/>
    </xf>
    <xf numFmtId="0" fontId="0" fillId="0" borderId="38" xfId="0" applyBorder="1"/>
    <xf numFmtId="0" fontId="21" fillId="19" borderId="2" xfId="7" applyFill="1" applyBorder="1" applyAlignment="1">
      <alignment horizontal="center" vertical="center"/>
    </xf>
    <xf numFmtId="0" fontId="24" fillId="19" borderId="30" xfId="6" applyFont="1" applyFill="1" applyBorder="1" applyAlignment="1">
      <alignment horizontal="center" vertical="top"/>
    </xf>
    <xf numFmtId="0" fontId="0" fillId="0" borderId="32" xfId="0" applyBorder="1"/>
    <xf numFmtId="0" fontId="0" fillId="0" borderId="26" xfId="0" applyBorder="1"/>
    <xf numFmtId="0" fontId="31" fillId="19" borderId="40" xfId="6" applyFont="1" applyFill="1" applyBorder="1" applyAlignment="1">
      <alignment horizontal="center" wrapText="1"/>
    </xf>
    <xf numFmtId="0" fontId="31" fillId="19" borderId="33" xfId="6" applyFont="1" applyFill="1" applyBorder="1" applyAlignment="1">
      <alignment horizontal="center" vertical="center"/>
    </xf>
    <xf numFmtId="0" fontId="0" fillId="0" borderId="25" xfId="0" applyBorder="1"/>
    <xf numFmtId="0" fontId="33" fillId="19" borderId="30" xfId="6" applyFont="1" applyFill="1" applyBorder="1" applyAlignment="1">
      <alignment horizontal="center"/>
    </xf>
    <xf numFmtId="49" fontId="24" fillId="19" borderId="4" xfId="6" applyNumberFormat="1" applyFont="1" applyFill="1" applyBorder="1" applyAlignment="1">
      <alignment horizontal="center" vertical="center"/>
    </xf>
    <xf numFmtId="0" fontId="0" fillId="0" borderId="7" xfId="0" applyBorder="1"/>
    <xf numFmtId="0" fontId="32" fillId="19" borderId="4" xfId="6" applyFont="1" applyFill="1" applyBorder="1" applyAlignment="1">
      <alignment horizontal="center" vertical="top"/>
    </xf>
    <xf numFmtId="0" fontId="1" fillId="20" borderId="0" xfId="5" applyFill="1"/>
    <xf numFmtId="0" fontId="31" fillId="19" borderId="5" xfId="6" applyFont="1" applyFill="1" applyBorder="1" applyAlignment="1">
      <alignment horizontal="center" vertical="center" wrapText="1"/>
    </xf>
    <xf numFmtId="0" fontId="22" fillId="19" borderId="0" xfId="6" applyFont="1" applyFill="1" applyAlignment="1">
      <alignment horizontal="left" vertical="center"/>
    </xf>
    <xf numFmtId="0" fontId="30" fillId="19" borderId="4" xfId="7" applyFont="1" applyFill="1" applyBorder="1" applyAlignment="1">
      <alignment horizontal="center" vertical="center" wrapText="1"/>
    </xf>
    <xf numFmtId="0" fontId="24" fillId="19" borderId="30" xfId="6" applyFont="1" applyFill="1" applyBorder="1" applyAlignment="1">
      <alignment horizontal="left" vertical="center"/>
    </xf>
    <xf numFmtId="0" fontId="31" fillId="19" borderId="2" xfId="6" applyFont="1" applyFill="1" applyBorder="1" applyAlignment="1">
      <alignment horizontal="center" vertical="center"/>
    </xf>
    <xf numFmtId="0" fontId="0" fillId="0" borderId="4" xfId="0" applyBorder="1"/>
    <xf numFmtId="0" fontId="31" fillId="19" borderId="39" xfId="6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4" xfId="0" applyBorder="1"/>
    <xf numFmtId="0" fontId="0" fillId="0" borderId="31" xfId="0" applyBorder="1"/>
    <xf numFmtId="0" fontId="23" fillId="19" borderId="0" xfId="6" applyFont="1" applyFill="1" applyAlignment="1">
      <alignment wrapText="1"/>
    </xf>
    <xf numFmtId="0" fontId="24" fillId="19" borderId="28" xfId="6" applyFont="1" applyFill="1" applyBorder="1" applyAlignment="1">
      <alignment horizontal="left" vertical="center"/>
    </xf>
    <xf numFmtId="0" fontId="0" fillId="0" borderId="24" xfId="0" applyBorder="1"/>
    <xf numFmtId="0" fontId="0" fillId="0" borderId="29" xfId="0" applyBorder="1"/>
    <xf numFmtId="0" fontId="21" fillId="19" borderId="40" xfId="6" applyFill="1" applyBorder="1" applyAlignment="1">
      <alignment horizontal="center"/>
    </xf>
    <xf numFmtId="0" fontId="24" fillId="19" borderId="28" xfId="6" applyFont="1" applyFill="1" applyBorder="1" applyAlignment="1">
      <alignment horizontal="center" vertical="center"/>
    </xf>
    <xf numFmtId="0" fontId="24" fillId="19" borderId="4" xfId="6" applyFont="1" applyFill="1" applyBorder="1" applyAlignment="1">
      <alignment horizontal="left" vertical="center"/>
    </xf>
    <xf numFmtId="0" fontId="20" fillId="19" borderId="4" xfId="5" applyFont="1" applyFill="1" applyBorder="1" applyAlignment="1">
      <alignment horizontal="center" vertical="top"/>
    </xf>
    <xf numFmtId="0" fontId="20" fillId="19" borderId="2" xfId="5" applyFont="1" applyFill="1" applyBorder="1" applyAlignment="1">
      <alignment horizontal="center"/>
    </xf>
    <xf numFmtId="0" fontId="30" fillId="19" borderId="28" xfId="7" applyFont="1" applyFill="1" applyBorder="1" applyAlignment="1">
      <alignment horizontal="center" vertical="center" wrapText="1"/>
    </xf>
    <xf numFmtId="0" fontId="1" fillId="20" borderId="0" xfId="5" applyFill="1" applyAlignment="1">
      <alignment vertical="top"/>
    </xf>
    <xf numFmtId="0" fontId="29" fillId="19" borderId="28" xfId="6" applyFont="1" applyFill="1" applyBorder="1" applyAlignment="1">
      <alignment horizontal="center"/>
    </xf>
    <xf numFmtId="49" fontId="24" fillId="19" borderId="28" xfId="6" applyNumberFormat="1" applyFont="1" applyFill="1" applyBorder="1" applyAlignment="1">
      <alignment horizontal="center" vertical="center"/>
    </xf>
    <xf numFmtId="0" fontId="31" fillId="19" borderId="2" xfId="6" applyFont="1" applyFill="1" applyBorder="1" applyAlignment="1">
      <alignment horizontal="center" wrapText="1"/>
    </xf>
    <xf numFmtId="0" fontId="24" fillId="19" borderId="30" xfId="6" applyFont="1" applyFill="1" applyBorder="1" applyAlignment="1">
      <alignment horizontal="center"/>
    </xf>
    <xf numFmtId="0" fontId="21" fillId="19" borderId="39" xfId="7" applyFill="1" applyBorder="1" applyAlignment="1">
      <alignment horizontal="center" wrapText="1"/>
    </xf>
    <xf numFmtId="0" fontId="24" fillId="19" borderId="4" xfId="6" applyFont="1" applyFill="1" applyBorder="1" applyAlignment="1">
      <alignment horizontal="center" vertical="top"/>
    </xf>
    <xf numFmtId="0" fontId="24" fillId="19" borderId="21" xfId="6" applyFont="1" applyFill="1" applyBorder="1" applyAlignment="1">
      <alignment horizontal="center" vertical="center"/>
    </xf>
    <xf numFmtId="0" fontId="0" fillId="0" borderId="21" xfId="0" applyBorder="1"/>
    <xf numFmtId="0" fontId="31" fillId="19" borderId="28" xfId="6" applyFont="1" applyFill="1" applyBorder="1" applyAlignment="1">
      <alignment horizontal="center" wrapText="1"/>
    </xf>
    <xf numFmtId="0" fontId="29" fillId="19" borderId="40" xfId="7" applyFont="1" applyFill="1" applyBorder="1" applyAlignment="1">
      <alignment horizontal="left"/>
    </xf>
    <xf numFmtId="0" fontId="30" fillId="19" borderId="30" xfId="7" applyFont="1" applyFill="1" applyBorder="1" applyAlignment="1">
      <alignment horizontal="center" vertical="center" wrapText="1"/>
    </xf>
    <xf numFmtId="49" fontId="24" fillId="19" borderId="30" xfId="6" applyNumberFormat="1" applyFont="1" applyFill="1" applyBorder="1" applyAlignment="1">
      <alignment horizontal="center" vertical="center"/>
    </xf>
    <xf numFmtId="0" fontId="24" fillId="19" borderId="21" xfId="6" applyFont="1" applyFill="1" applyBorder="1" applyAlignment="1">
      <alignment wrapText="1"/>
    </xf>
    <xf numFmtId="0" fontId="23" fillId="19" borderId="0" xfId="6" applyFont="1" applyFill="1" applyAlignment="1">
      <alignment horizontal="center" wrapText="1"/>
    </xf>
    <xf numFmtId="0" fontId="29" fillId="19" borderId="40" xfId="6" applyFont="1" applyFill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6" xr:uid="{00000000-0005-0000-0000-000006000000}"/>
    <cellStyle name="Normal 3" xfId="2" xr:uid="{00000000-0005-0000-0000-000002000000}"/>
    <cellStyle name="Normal 3 2" xfId="5" xr:uid="{00000000-0005-0000-0000-000005000000}"/>
    <cellStyle name="Normal 4" xfId="3" xr:uid="{00000000-0005-0000-0000-000003000000}"/>
    <cellStyle name="Normal 4 2" xfId="4" xr:uid="{00000000-0005-0000-0000-000004000000}"/>
    <cellStyle name="Normal 4 2 2" xfId="7" xr:uid="{00000000-0005-0000-0000-000007000000}"/>
    <cellStyle name="Porcentaje 2" xfId="8" xr:uid="{00000000-0005-0000-0000-000008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8D8D8"/>
      <rgbColor rgb="FF808080"/>
      <rgbColor rgb="FF9999FF"/>
      <rgbColor rgb="FF993366"/>
      <rgbColor rgb="FFFFF2CC"/>
      <rgbColor rgb="FFD6DCE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C6EFCE"/>
      <rgbColor rgb="FFFFEB9C"/>
      <rgbColor rgb="FFA9D18E"/>
      <rgbColor rgb="FFFFC7CE"/>
      <rgbColor rgb="FFCC99FF"/>
      <rgbColor rgb="FFF8CBAD"/>
      <rgbColor rgb="FF2E75B6"/>
      <rgbColor rgb="FF33CCCC"/>
      <rgbColor rgb="FF99CC00"/>
      <rgbColor rgb="FFFFD966"/>
      <rgbColor rgb="FFFF9900"/>
      <rgbColor rgb="FFED7D31"/>
      <rgbColor rgb="FF595959"/>
      <rgbColor rgb="FF8497B0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625363</xdr:colOff>
      <xdr:row>1</xdr:row>
      <xdr:rowOff>57262</xdr:rowOff>
    </xdr:from>
    <xdr:to>
      <xdr:col>17</xdr:col>
      <xdr:colOff>674625</xdr:colOff>
      <xdr:row>6</xdr:row>
      <xdr:rowOff>184262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184" y="247762"/>
          <a:ext cx="2335262" cy="113392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149679</xdr:colOff>
      <xdr:row>1</xdr:row>
      <xdr:rowOff>95251</xdr:rowOff>
    </xdr:from>
    <xdr:to>
      <xdr:col>4</xdr:col>
      <xdr:colOff>202395</xdr:colOff>
      <xdr:row>6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393" y="28575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42</xdr:row>
      <xdr:rowOff>13607</xdr:rowOff>
    </xdr:from>
    <xdr:to>
      <xdr:col>4</xdr:col>
      <xdr:colOff>243216</xdr:colOff>
      <xdr:row>47</xdr:row>
      <xdr:rowOff>72116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12518571"/>
          <a:ext cx="3127931" cy="106543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82</xdr:row>
      <xdr:rowOff>27215</xdr:rowOff>
    </xdr:from>
    <xdr:to>
      <xdr:col>4</xdr:col>
      <xdr:colOff>243216</xdr:colOff>
      <xdr:row>87</xdr:row>
      <xdr:rowOff>95249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23853322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693399</xdr:colOff>
      <xdr:row>41</xdr:row>
      <xdr:rowOff>152512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5220" y="12466976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638971</xdr:colOff>
      <xdr:row>82</xdr:row>
      <xdr:rowOff>98084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792" y="23924191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130969</xdr:colOff>
      <xdr:row>1</xdr:row>
      <xdr:rowOff>142875</xdr:rowOff>
    </xdr:from>
    <xdr:to>
      <xdr:col>4</xdr:col>
      <xdr:colOff>187088</xdr:colOff>
      <xdr:row>7</xdr:row>
      <xdr:rowOff>27213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282" y="3333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41</xdr:row>
      <xdr:rowOff>119062</xdr:rowOff>
    </xdr:from>
    <xdr:to>
      <xdr:col>4</xdr:col>
      <xdr:colOff>163275</xdr:colOff>
      <xdr:row>47</xdr:row>
      <xdr:rowOff>3400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12370593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119062</xdr:colOff>
      <xdr:row>81</xdr:row>
      <xdr:rowOff>142876</xdr:rowOff>
    </xdr:from>
    <xdr:to>
      <xdr:col>4</xdr:col>
      <xdr:colOff>175181</xdr:colOff>
      <xdr:row>87</xdr:row>
      <xdr:rowOff>27214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23645814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1</xdr:row>
      <xdr:rowOff>59531</xdr:rowOff>
    </xdr:from>
    <xdr:to>
      <xdr:col>4</xdr:col>
      <xdr:colOff>127557</xdr:colOff>
      <xdr:row>6</xdr:row>
      <xdr:rowOff>134369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5003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178593</xdr:colOff>
      <xdr:row>41</xdr:row>
      <xdr:rowOff>130969</xdr:rowOff>
    </xdr:from>
    <xdr:to>
      <xdr:col>4</xdr:col>
      <xdr:colOff>234712</xdr:colOff>
      <xdr:row>47</xdr:row>
      <xdr:rowOff>15307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06" y="1238250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82</xdr:row>
      <xdr:rowOff>71438</xdr:rowOff>
    </xdr:from>
    <xdr:to>
      <xdr:col>4</xdr:col>
      <xdr:colOff>163275</xdr:colOff>
      <xdr:row>87</xdr:row>
      <xdr:rowOff>146276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3764876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1</xdr:row>
      <xdr:rowOff>95250</xdr:rowOff>
    </xdr:from>
    <xdr:to>
      <xdr:col>4</xdr:col>
      <xdr:colOff>163275</xdr:colOff>
      <xdr:row>6</xdr:row>
      <xdr:rowOff>170088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8575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83344</xdr:colOff>
      <xdr:row>41</xdr:row>
      <xdr:rowOff>178594</xdr:rowOff>
    </xdr:from>
    <xdr:to>
      <xdr:col>4</xdr:col>
      <xdr:colOff>139463</xdr:colOff>
      <xdr:row>47</xdr:row>
      <xdr:rowOff>62932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1243012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82</xdr:row>
      <xdr:rowOff>71437</xdr:rowOff>
    </xdr:from>
    <xdr:to>
      <xdr:col>4</xdr:col>
      <xdr:colOff>127557</xdr:colOff>
      <xdr:row>87</xdr:row>
      <xdr:rowOff>146275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37648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771"/>
  <sheetViews>
    <sheetView zoomScaleNormal="100" workbookViewId="0">
      <selection activeCell="O16" sqref="O16:R16"/>
    </sheetView>
  </sheetViews>
  <sheetFormatPr baseColWidth="10" defaultColWidth="10.7109375" defaultRowHeight="15" customHeight="1"/>
  <cols>
    <col min="10" max="10" width="5.7109375" customWidth="1"/>
    <col min="19" max="19" width="13" hidden="1" customWidth="1"/>
  </cols>
  <sheetData>
    <row r="1" spans="1:19" ht="33.75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9" ht="33.75" customHeight="1">
      <c r="A2" s="1" t="s">
        <v>1</v>
      </c>
      <c r="B2" s="1" t="s">
        <v>1</v>
      </c>
      <c r="C2" s="1" t="s">
        <v>2</v>
      </c>
      <c r="D2" s="1" t="s">
        <v>1</v>
      </c>
      <c r="E2" s="1" t="s">
        <v>3</v>
      </c>
      <c r="F2" s="1" t="s">
        <v>1</v>
      </c>
      <c r="G2" s="1" t="s">
        <v>4</v>
      </c>
      <c r="H2" s="1" t="s">
        <v>1</v>
      </c>
      <c r="I2" s="1" t="s">
        <v>5</v>
      </c>
      <c r="J2" s="1"/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t="s">
        <v>14</v>
      </c>
    </row>
    <row r="3" spans="1:19" ht="15" customHeigh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17</v>
      </c>
      <c r="F3" s="2" t="s">
        <v>19</v>
      </c>
      <c r="G3" s="2" t="s">
        <v>17</v>
      </c>
      <c r="H3" s="3" t="s">
        <v>20</v>
      </c>
      <c r="I3" s="2" t="s">
        <v>21</v>
      </c>
      <c r="J3" s="2"/>
      <c r="K3" s="4">
        <v>1</v>
      </c>
      <c r="L3" s="5" t="s">
        <v>22</v>
      </c>
      <c r="M3" s="6" t="s">
        <v>23</v>
      </c>
      <c r="N3" s="7">
        <f t="shared" ref="N3:N66" si="0">+SUM(O3,P3,Q3,R3)</f>
        <v>130</v>
      </c>
      <c r="O3" s="8">
        <v>40</v>
      </c>
      <c r="P3" s="8">
        <v>34</v>
      </c>
      <c r="Q3" s="8">
        <v>28</v>
      </c>
      <c r="R3" s="8">
        <v>28</v>
      </c>
      <c r="S3" s="9">
        <f>COUNTIFS($B$3:B3,B3,$D$3:D3,D3,$H$3:H3,H3)</f>
        <v>1</v>
      </c>
    </row>
    <row r="4" spans="1:19" ht="15" customHeight="1">
      <c r="A4" s="2" t="s">
        <v>15</v>
      </c>
      <c r="B4" s="2" t="s">
        <v>16</v>
      </c>
      <c r="C4" s="2" t="s">
        <v>17</v>
      </c>
      <c r="D4" s="2" t="s">
        <v>18</v>
      </c>
      <c r="E4" s="2" t="s">
        <v>17</v>
      </c>
      <c r="F4" s="2" t="s">
        <v>19</v>
      </c>
      <c r="G4" s="2" t="s">
        <v>17</v>
      </c>
      <c r="H4" s="3" t="s">
        <v>20</v>
      </c>
      <c r="I4" s="2" t="s">
        <v>21</v>
      </c>
      <c r="J4" s="10"/>
      <c r="K4" s="4">
        <v>2</v>
      </c>
      <c r="L4" s="5" t="s">
        <v>24</v>
      </c>
      <c r="M4" s="6" t="s">
        <v>23</v>
      </c>
      <c r="N4" s="7">
        <f t="shared" si="0"/>
        <v>30</v>
      </c>
      <c r="O4" s="8">
        <v>8</v>
      </c>
      <c r="P4" s="8">
        <v>8</v>
      </c>
      <c r="Q4" s="8">
        <v>8</v>
      </c>
      <c r="R4" s="8">
        <v>6</v>
      </c>
      <c r="S4" s="9">
        <f>COUNTIFS($B$3:B4,B4,$D$3:D4,D4,$H$3:H4,H4)</f>
        <v>2</v>
      </c>
    </row>
    <row r="5" spans="1:19" ht="15" customHeight="1">
      <c r="A5" s="2" t="s">
        <v>15</v>
      </c>
      <c r="B5" s="2" t="s">
        <v>16</v>
      </c>
      <c r="C5" s="2" t="s">
        <v>17</v>
      </c>
      <c r="D5" s="2" t="s">
        <v>18</v>
      </c>
      <c r="E5" s="2" t="s">
        <v>17</v>
      </c>
      <c r="F5" s="2" t="s">
        <v>19</v>
      </c>
      <c r="G5" s="2" t="s">
        <v>17</v>
      </c>
      <c r="H5" s="3" t="s">
        <v>20</v>
      </c>
      <c r="I5" s="2" t="s">
        <v>21</v>
      </c>
      <c r="J5" s="10"/>
      <c r="K5" s="4">
        <v>3</v>
      </c>
      <c r="L5" s="5" t="s">
        <v>25</v>
      </c>
      <c r="M5" s="6" t="s">
        <v>26</v>
      </c>
      <c r="N5" s="7">
        <f t="shared" si="0"/>
        <v>3500</v>
      </c>
      <c r="O5" s="8">
        <v>1200</v>
      </c>
      <c r="P5" s="8">
        <v>900</v>
      </c>
      <c r="Q5" s="8">
        <v>700</v>
      </c>
      <c r="R5" s="8">
        <v>700</v>
      </c>
      <c r="S5" s="9">
        <f>COUNTIFS($B$3:B5,B5,$D$3:D5,D5,$H$3:H5,H5)</f>
        <v>3</v>
      </c>
    </row>
    <row r="6" spans="1:19" ht="15" customHeight="1">
      <c r="A6" s="2" t="s">
        <v>15</v>
      </c>
      <c r="B6" s="2" t="s">
        <v>16</v>
      </c>
      <c r="C6" s="2" t="s">
        <v>17</v>
      </c>
      <c r="D6" s="2" t="s">
        <v>18</v>
      </c>
      <c r="E6" s="2" t="s">
        <v>17</v>
      </c>
      <c r="F6" s="2" t="s">
        <v>19</v>
      </c>
      <c r="G6" s="2" t="s">
        <v>17</v>
      </c>
      <c r="H6" s="3" t="s">
        <v>20</v>
      </c>
      <c r="I6" s="2" t="s">
        <v>21</v>
      </c>
      <c r="J6" s="10"/>
      <c r="K6" s="4">
        <v>4</v>
      </c>
      <c r="L6" s="5" t="s">
        <v>27</v>
      </c>
      <c r="M6" s="6" t="s">
        <v>26</v>
      </c>
      <c r="N6" s="7">
        <f t="shared" si="0"/>
        <v>500</v>
      </c>
      <c r="O6" s="8">
        <v>125</v>
      </c>
      <c r="P6" s="8">
        <v>125</v>
      </c>
      <c r="Q6" s="8">
        <v>125</v>
      </c>
      <c r="R6" s="8">
        <v>125</v>
      </c>
      <c r="S6" s="9">
        <f>COUNTIFS($B$3:B6,B6,$D$3:D6,D6,$H$3:H6,H6)</f>
        <v>4</v>
      </c>
    </row>
    <row r="7" spans="1:19" ht="15" customHeight="1">
      <c r="A7" s="2" t="s">
        <v>15</v>
      </c>
      <c r="B7" s="2" t="s">
        <v>16</v>
      </c>
      <c r="C7" s="2" t="s">
        <v>17</v>
      </c>
      <c r="D7" s="2" t="s">
        <v>18</v>
      </c>
      <c r="E7" s="2" t="s">
        <v>17</v>
      </c>
      <c r="F7" s="2" t="s">
        <v>19</v>
      </c>
      <c r="G7" s="2" t="s">
        <v>17</v>
      </c>
      <c r="H7" s="3" t="s">
        <v>20</v>
      </c>
      <c r="I7" s="2" t="s">
        <v>21</v>
      </c>
      <c r="J7" s="10"/>
      <c r="K7" s="4">
        <v>5</v>
      </c>
      <c r="L7" s="5" t="s">
        <v>28</v>
      </c>
      <c r="M7" s="6" t="s">
        <v>29</v>
      </c>
      <c r="N7" s="7">
        <f t="shared" si="0"/>
        <v>30</v>
      </c>
      <c r="O7" s="8">
        <v>10</v>
      </c>
      <c r="P7" s="8">
        <v>5</v>
      </c>
      <c r="Q7" s="8">
        <v>10</v>
      </c>
      <c r="R7" s="8">
        <v>5</v>
      </c>
      <c r="S7" s="9">
        <f>COUNTIFS($B$3:B7,B7,$D$3:D7,D7,$H$3:H7,H7)</f>
        <v>5</v>
      </c>
    </row>
    <row r="8" spans="1:19" ht="15" customHeight="1">
      <c r="A8" s="2" t="s">
        <v>15</v>
      </c>
      <c r="B8" s="2" t="s">
        <v>16</v>
      </c>
      <c r="C8" s="2" t="s">
        <v>17</v>
      </c>
      <c r="D8" s="2" t="s">
        <v>18</v>
      </c>
      <c r="E8" s="2" t="s">
        <v>17</v>
      </c>
      <c r="F8" s="2" t="s">
        <v>19</v>
      </c>
      <c r="G8" s="2" t="s">
        <v>17</v>
      </c>
      <c r="H8" s="3" t="s">
        <v>20</v>
      </c>
      <c r="I8" s="2" t="s">
        <v>21</v>
      </c>
      <c r="J8" s="10"/>
      <c r="K8" s="4">
        <v>6</v>
      </c>
      <c r="L8" s="5" t="s">
        <v>30</v>
      </c>
      <c r="M8" s="6" t="s">
        <v>31</v>
      </c>
      <c r="N8" s="7">
        <f t="shared" si="0"/>
        <v>6</v>
      </c>
      <c r="O8" s="8">
        <v>2</v>
      </c>
      <c r="P8" s="8">
        <v>1</v>
      </c>
      <c r="Q8" s="8">
        <v>2</v>
      </c>
      <c r="R8" s="8">
        <v>1</v>
      </c>
      <c r="S8" s="9">
        <f>COUNTIFS($B$3:B8,B8,$D$3:D8,D8,$H$3:H8,H8)</f>
        <v>6</v>
      </c>
    </row>
    <row r="9" spans="1:19" ht="15" customHeight="1">
      <c r="A9" s="2" t="s">
        <v>15</v>
      </c>
      <c r="B9" s="2" t="s">
        <v>16</v>
      </c>
      <c r="C9" s="2" t="s">
        <v>17</v>
      </c>
      <c r="D9" s="2" t="s">
        <v>18</v>
      </c>
      <c r="E9" s="2" t="s">
        <v>17</v>
      </c>
      <c r="F9" s="2" t="s">
        <v>19</v>
      </c>
      <c r="G9" s="2" t="s">
        <v>17</v>
      </c>
      <c r="H9" s="3" t="s">
        <v>20</v>
      </c>
      <c r="I9" s="2" t="s">
        <v>21</v>
      </c>
      <c r="J9" s="10"/>
      <c r="K9" s="4">
        <v>7</v>
      </c>
      <c r="L9" s="5" t="s">
        <v>32</v>
      </c>
      <c r="M9" s="6" t="s">
        <v>33</v>
      </c>
      <c r="N9" s="7">
        <f t="shared" si="0"/>
        <v>6</v>
      </c>
      <c r="O9" s="8">
        <v>2</v>
      </c>
      <c r="P9" s="8">
        <v>1</v>
      </c>
      <c r="Q9" s="8">
        <v>2</v>
      </c>
      <c r="R9" s="8">
        <v>1</v>
      </c>
      <c r="S9" s="9">
        <f>COUNTIFS($B$3:B9,B9,$D$3:D9,D9,$H$3:H9,H9)</f>
        <v>7</v>
      </c>
    </row>
    <row r="10" spans="1:19" ht="15" customHeight="1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17</v>
      </c>
      <c r="F10" s="2" t="s">
        <v>19</v>
      </c>
      <c r="G10" s="2" t="s">
        <v>17</v>
      </c>
      <c r="H10" s="3" t="s">
        <v>20</v>
      </c>
      <c r="I10" s="2" t="s">
        <v>21</v>
      </c>
      <c r="J10" s="10"/>
      <c r="K10" s="4">
        <v>8</v>
      </c>
      <c r="L10" s="5" t="s">
        <v>34</v>
      </c>
      <c r="M10" s="6" t="s">
        <v>35</v>
      </c>
      <c r="N10" s="7">
        <f t="shared" si="0"/>
        <v>40</v>
      </c>
      <c r="O10" s="8">
        <v>10</v>
      </c>
      <c r="P10" s="8">
        <v>10</v>
      </c>
      <c r="Q10" s="8">
        <v>10</v>
      </c>
      <c r="R10" s="8">
        <v>10</v>
      </c>
      <c r="S10" s="9">
        <f>COUNTIFS($B$3:B10,B10,$D$3:D10,D10,$H$3:H10,H10)</f>
        <v>8</v>
      </c>
    </row>
    <row r="11" spans="1:19" ht="15" customHeight="1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17</v>
      </c>
      <c r="F11" s="2" t="s">
        <v>19</v>
      </c>
      <c r="G11" s="2" t="s">
        <v>17</v>
      </c>
      <c r="H11" s="3" t="s">
        <v>20</v>
      </c>
      <c r="I11" s="2" t="s">
        <v>21</v>
      </c>
      <c r="J11" s="10"/>
      <c r="K11" s="4">
        <v>9</v>
      </c>
      <c r="L11" s="5" t="s">
        <v>36</v>
      </c>
      <c r="M11" s="6" t="s">
        <v>37</v>
      </c>
      <c r="N11" s="7">
        <f t="shared" si="0"/>
        <v>96</v>
      </c>
      <c r="O11" s="8">
        <v>24</v>
      </c>
      <c r="P11" s="8">
        <v>24</v>
      </c>
      <c r="Q11" s="8">
        <v>24</v>
      </c>
      <c r="R11" s="8">
        <v>24</v>
      </c>
      <c r="S11" s="9">
        <f>COUNTIFS($B$3:B11,B11,$D$3:D11,D11,$H$3:H11,H11)</f>
        <v>9</v>
      </c>
    </row>
    <row r="12" spans="1:19" ht="15" customHeight="1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17</v>
      </c>
      <c r="F12" s="2" t="s">
        <v>19</v>
      </c>
      <c r="G12" s="2" t="s">
        <v>17</v>
      </c>
      <c r="H12" s="3" t="s">
        <v>20</v>
      </c>
      <c r="I12" s="2" t="s">
        <v>21</v>
      </c>
      <c r="J12" s="10"/>
      <c r="K12" s="4">
        <v>10</v>
      </c>
      <c r="L12" s="11" t="s">
        <v>38</v>
      </c>
      <c r="M12" s="12" t="s">
        <v>39</v>
      </c>
      <c r="N12" s="7">
        <f t="shared" si="0"/>
        <v>120</v>
      </c>
      <c r="O12" s="13">
        <v>30</v>
      </c>
      <c r="P12" s="13">
        <v>30</v>
      </c>
      <c r="Q12" s="13">
        <v>30</v>
      </c>
      <c r="R12" s="13">
        <v>30</v>
      </c>
      <c r="S12" s="9">
        <f>COUNTIFS($B$3:B12,B12,$D$3:D12,D12,$H$3:H12,H12)</f>
        <v>10</v>
      </c>
    </row>
    <row r="13" spans="1:19" ht="15" customHeight="1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17</v>
      </c>
      <c r="F13" s="2" t="s">
        <v>19</v>
      </c>
      <c r="G13" s="2" t="s">
        <v>17</v>
      </c>
      <c r="H13" s="3" t="s">
        <v>20</v>
      </c>
      <c r="I13" s="2" t="s">
        <v>21</v>
      </c>
      <c r="J13" s="14"/>
      <c r="K13" s="4">
        <v>11</v>
      </c>
      <c r="L13" s="15" t="s">
        <v>40</v>
      </c>
      <c r="M13" s="16" t="s">
        <v>41</v>
      </c>
      <c r="N13" s="7">
        <f t="shared" si="0"/>
        <v>24</v>
      </c>
      <c r="O13" s="8">
        <v>6</v>
      </c>
      <c r="P13" s="8">
        <v>6</v>
      </c>
      <c r="Q13" s="8">
        <v>6</v>
      </c>
      <c r="R13" s="8">
        <v>6</v>
      </c>
      <c r="S13" s="9">
        <f>COUNTIFS($B$3:B13,B13,$D$3:D13,D13,$H$3:H13,H13)</f>
        <v>11</v>
      </c>
    </row>
    <row r="14" spans="1:19" ht="15" customHeight="1">
      <c r="A14" s="2" t="s">
        <v>42</v>
      </c>
      <c r="B14" s="2" t="s">
        <v>43</v>
      </c>
      <c r="C14" s="2" t="s">
        <v>44</v>
      </c>
      <c r="D14" s="2" t="s">
        <v>45</v>
      </c>
      <c r="E14" s="2" t="s">
        <v>46</v>
      </c>
      <c r="F14" s="3" t="s">
        <v>47</v>
      </c>
      <c r="G14" s="3" t="s">
        <v>48</v>
      </c>
      <c r="H14" s="3" t="s">
        <v>49</v>
      </c>
      <c r="I14" s="3" t="s">
        <v>50</v>
      </c>
      <c r="J14" s="3"/>
      <c r="K14" s="4">
        <v>1</v>
      </c>
      <c r="L14" s="11" t="s">
        <v>51</v>
      </c>
      <c r="M14" s="6" t="s">
        <v>52</v>
      </c>
      <c r="N14" s="7">
        <f t="shared" si="0"/>
        <v>400</v>
      </c>
      <c r="O14" s="13">
        <v>100</v>
      </c>
      <c r="P14" s="13">
        <v>100</v>
      </c>
      <c r="Q14" s="13">
        <v>100</v>
      </c>
      <c r="R14" s="13">
        <v>100</v>
      </c>
      <c r="S14" s="9">
        <f>COUNTIFS($B$3:B14,B14,$D$3:D14,D14,$H$3:H14,H14)</f>
        <v>1</v>
      </c>
    </row>
    <row r="15" spans="1:19" ht="15" customHeight="1">
      <c r="A15" s="2" t="s">
        <v>42</v>
      </c>
      <c r="B15" s="2" t="s">
        <v>43</v>
      </c>
      <c r="C15" s="2" t="s">
        <v>44</v>
      </c>
      <c r="D15" s="2" t="s">
        <v>45</v>
      </c>
      <c r="E15" s="2" t="s">
        <v>46</v>
      </c>
      <c r="F15" s="3" t="s">
        <v>47</v>
      </c>
      <c r="G15" s="3" t="s">
        <v>48</v>
      </c>
      <c r="H15" s="3" t="s">
        <v>49</v>
      </c>
      <c r="I15" s="3" t="s">
        <v>50</v>
      </c>
      <c r="J15" s="10"/>
      <c r="K15" s="4">
        <v>2</v>
      </c>
      <c r="L15" s="5" t="s">
        <v>53</v>
      </c>
      <c r="M15" s="6" t="s">
        <v>54</v>
      </c>
      <c r="N15" s="7">
        <f t="shared" si="0"/>
        <v>12</v>
      </c>
      <c r="O15" s="13">
        <v>3</v>
      </c>
      <c r="P15" s="13">
        <v>3</v>
      </c>
      <c r="Q15" s="13">
        <v>3</v>
      </c>
      <c r="R15" s="13">
        <v>3</v>
      </c>
      <c r="S15" s="9">
        <f>COUNTIFS($B$3:B15,B15,$D$3:D15,D15,$H$3:H15,H15)</f>
        <v>2</v>
      </c>
    </row>
    <row r="16" spans="1:19" ht="15" customHeight="1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  <c r="F16" s="3" t="s">
        <v>47</v>
      </c>
      <c r="G16" s="3" t="s">
        <v>48</v>
      </c>
      <c r="H16" s="3" t="s">
        <v>49</v>
      </c>
      <c r="I16" s="3" t="s">
        <v>50</v>
      </c>
      <c r="J16" s="10"/>
      <c r="K16" s="4">
        <v>3</v>
      </c>
      <c r="L16" s="5" t="s">
        <v>55</v>
      </c>
      <c r="M16" s="6" t="s">
        <v>31</v>
      </c>
      <c r="N16" s="7">
        <f t="shared" si="0"/>
        <v>600</v>
      </c>
      <c r="O16" s="13">
        <v>150</v>
      </c>
      <c r="P16" s="13">
        <v>150</v>
      </c>
      <c r="Q16" s="13">
        <v>150</v>
      </c>
      <c r="R16" s="13">
        <v>150</v>
      </c>
      <c r="S16" s="9">
        <f>COUNTIFS($B$3:B16,B16,$D$3:D16,D16,$H$3:H16,H16)</f>
        <v>3</v>
      </c>
    </row>
    <row r="17" spans="1:19" ht="15" customHeight="1">
      <c r="A17" s="2" t="s">
        <v>42</v>
      </c>
      <c r="B17" s="2" t="s">
        <v>43</v>
      </c>
      <c r="C17" s="2" t="s">
        <v>44</v>
      </c>
      <c r="D17" s="2" t="s">
        <v>45</v>
      </c>
      <c r="E17" s="2" t="s">
        <v>46</v>
      </c>
      <c r="F17" s="3" t="s">
        <v>47</v>
      </c>
      <c r="G17" s="3" t="s">
        <v>48</v>
      </c>
      <c r="H17" s="3" t="s">
        <v>49</v>
      </c>
      <c r="I17" s="3" t="s">
        <v>50</v>
      </c>
      <c r="J17" s="10"/>
      <c r="K17" s="4">
        <v>4</v>
      </c>
      <c r="L17" s="5" t="s">
        <v>56</v>
      </c>
      <c r="M17" s="6" t="s">
        <v>57</v>
      </c>
      <c r="N17" s="7">
        <f t="shared" si="0"/>
        <v>300</v>
      </c>
      <c r="O17" s="13">
        <v>75</v>
      </c>
      <c r="P17" s="13">
        <v>75</v>
      </c>
      <c r="Q17" s="13">
        <v>75</v>
      </c>
      <c r="R17" s="13">
        <v>75</v>
      </c>
      <c r="S17" s="9">
        <f>COUNTIFS($B$3:B17,B17,$D$3:D17,D17,$H$3:H17,H17)</f>
        <v>4</v>
      </c>
    </row>
    <row r="18" spans="1:19" ht="15" customHeight="1">
      <c r="A18" s="2" t="s">
        <v>42</v>
      </c>
      <c r="B18" s="2" t="s">
        <v>43</v>
      </c>
      <c r="C18" s="2" t="s">
        <v>44</v>
      </c>
      <c r="D18" s="2" t="s">
        <v>45</v>
      </c>
      <c r="E18" s="2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10"/>
      <c r="K18" s="15">
        <v>5</v>
      </c>
      <c r="L18" s="5" t="s">
        <v>58</v>
      </c>
      <c r="M18" s="6" t="s">
        <v>59</v>
      </c>
      <c r="N18" s="7">
        <f t="shared" si="0"/>
        <v>12</v>
      </c>
      <c r="O18" s="8">
        <v>3</v>
      </c>
      <c r="P18" s="8">
        <v>3</v>
      </c>
      <c r="Q18" s="8">
        <v>3</v>
      </c>
      <c r="R18" s="8">
        <v>3</v>
      </c>
      <c r="S18" s="9">
        <f>COUNTIFS($B$3:B18,B18,$D$3:D18,D18,$H$3:H18,H18)</f>
        <v>5</v>
      </c>
    </row>
    <row r="19" spans="1:19" ht="15" customHeight="1">
      <c r="A19" s="2" t="s">
        <v>42</v>
      </c>
      <c r="B19" s="2" t="s">
        <v>43</v>
      </c>
      <c r="C19" s="2" t="s">
        <v>44</v>
      </c>
      <c r="D19" s="2" t="s">
        <v>60</v>
      </c>
      <c r="E19" s="2" t="s">
        <v>61</v>
      </c>
      <c r="F19" s="3" t="s">
        <v>47</v>
      </c>
      <c r="G19" s="3" t="s">
        <v>48</v>
      </c>
      <c r="H19" s="3" t="s">
        <v>62</v>
      </c>
      <c r="I19" s="3" t="s">
        <v>63</v>
      </c>
      <c r="J19" s="3"/>
      <c r="K19" s="4">
        <v>1</v>
      </c>
      <c r="L19" s="11" t="s">
        <v>64</v>
      </c>
      <c r="M19" s="6" t="s">
        <v>65</v>
      </c>
      <c r="N19" s="7">
        <f t="shared" si="0"/>
        <v>20</v>
      </c>
      <c r="O19" s="8">
        <v>5</v>
      </c>
      <c r="P19" s="8">
        <v>5</v>
      </c>
      <c r="Q19" s="8">
        <v>5</v>
      </c>
      <c r="R19" s="8">
        <v>5</v>
      </c>
      <c r="S19" s="9">
        <f>COUNTIFS($B$3:B19,B19,$D$3:D19,D19,$H$3:H19,H19)</f>
        <v>1</v>
      </c>
    </row>
    <row r="20" spans="1:19" ht="15" customHeight="1">
      <c r="A20" s="2" t="s">
        <v>42</v>
      </c>
      <c r="B20" s="2" t="s">
        <v>43</v>
      </c>
      <c r="C20" s="2" t="s">
        <v>44</v>
      </c>
      <c r="D20" s="2" t="s">
        <v>60</v>
      </c>
      <c r="E20" s="2" t="s">
        <v>61</v>
      </c>
      <c r="F20" s="3" t="s">
        <v>47</v>
      </c>
      <c r="G20" s="3" t="s">
        <v>48</v>
      </c>
      <c r="H20" s="3" t="s">
        <v>62</v>
      </c>
      <c r="I20" s="3" t="s">
        <v>63</v>
      </c>
      <c r="J20" s="10"/>
      <c r="K20" s="4">
        <v>2</v>
      </c>
      <c r="L20" s="5" t="s">
        <v>66</v>
      </c>
      <c r="M20" s="6" t="s">
        <v>67</v>
      </c>
      <c r="N20" s="7">
        <f t="shared" si="0"/>
        <v>3</v>
      </c>
      <c r="O20" s="8">
        <v>1</v>
      </c>
      <c r="P20" s="8">
        <v>0</v>
      </c>
      <c r="Q20" s="8">
        <v>1</v>
      </c>
      <c r="R20" s="8">
        <v>1</v>
      </c>
      <c r="S20" s="9">
        <f>COUNTIFS($B$3:B20,B20,$D$3:D20,D20,$H$3:H20,H20)</f>
        <v>2</v>
      </c>
    </row>
    <row r="21" spans="1:19" ht="15" customHeight="1">
      <c r="A21" s="2" t="s">
        <v>42</v>
      </c>
      <c r="B21" s="2" t="s">
        <v>43</v>
      </c>
      <c r="C21" s="2" t="s">
        <v>44</v>
      </c>
      <c r="D21" s="2" t="s">
        <v>60</v>
      </c>
      <c r="E21" s="2" t="s">
        <v>61</v>
      </c>
      <c r="F21" s="3" t="s">
        <v>47</v>
      </c>
      <c r="G21" s="3" t="s">
        <v>48</v>
      </c>
      <c r="H21" s="3" t="s">
        <v>62</v>
      </c>
      <c r="I21" s="3" t="s">
        <v>63</v>
      </c>
      <c r="J21" s="10"/>
      <c r="K21" s="4">
        <v>3</v>
      </c>
      <c r="L21" s="5" t="s">
        <v>68</v>
      </c>
      <c r="M21" s="6" t="s">
        <v>67</v>
      </c>
      <c r="N21" s="7">
        <f t="shared" si="0"/>
        <v>2</v>
      </c>
      <c r="O21" s="8">
        <v>0</v>
      </c>
      <c r="P21" s="8">
        <v>1</v>
      </c>
      <c r="Q21" s="8">
        <v>0</v>
      </c>
      <c r="R21" s="8">
        <v>1</v>
      </c>
      <c r="S21" s="9">
        <f>COUNTIFS($B$3:B21,B21,$D$3:D21,D21,$H$3:H21,H21)</f>
        <v>3</v>
      </c>
    </row>
    <row r="22" spans="1:19" ht="15" customHeight="1">
      <c r="A22" s="2" t="s">
        <v>42</v>
      </c>
      <c r="B22" s="2" t="s">
        <v>43</v>
      </c>
      <c r="C22" s="2" t="s">
        <v>44</v>
      </c>
      <c r="D22" s="2" t="s">
        <v>60</v>
      </c>
      <c r="E22" s="2" t="s">
        <v>61</v>
      </c>
      <c r="F22" s="3" t="s">
        <v>47</v>
      </c>
      <c r="G22" s="3" t="s">
        <v>48</v>
      </c>
      <c r="H22" s="3" t="s">
        <v>62</v>
      </c>
      <c r="I22" s="3" t="s">
        <v>63</v>
      </c>
      <c r="J22" s="10"/>
      <c r="K22" s="4">
        <v>4</v>
      </c>
      <c r="L22" s="5" t="s">
        <v>69</v>
      </c>
      <c r="M22" s="6" t="s">
        <v>70</v>
      </c>
      <c r="N22" s="7">
        <f t="shared" si="0"/>
        <v>17</v>
      </c>
      <c r="O22" s="8">
        <v>0</v>
      </c>
      <c r="P22" s="8">
        <v>9</v>
      </c>
      <c r="Q22" s="8">
        <v>8</v>
      </c>
      <c r="R22" s="8">
        <v>0</v>
      </c>
      <c r="S22" s="9">
        <f>COUNTIFS($B$3:B22,B22,$D$3:D22,D22,$H$3:H22,H22)</f>
        <v>4</v>
      </c>
    </row>
    <row r="23" spans="1:19" ht="15" customHeight="1">
      <c r="A23" s="2" t="s">
        <v>42</v>
      </c>
      <c r="B23" s="2" t="s">
        <v>43</v>
      </c>
      <c r="C23" s="2" t="s">
        <v>44</v>
      </c>
      <c r="D23" s="2" t="s">
        <v>60</v>
      </c>
      <c r="E23" s="2" t="s">
        <v>61</v>
      </c>
      <c r="F23" s="3" t="s">
        <v>47</v>
      </c>
      <c r="G23" s="3" t="s">
        <v>48</v>
      </c>
      <c r="H23" s="3" t="s">
        <v>62</v>
      </c>
      <c r="I23" s="3" t="s">
        <v>63</v>
      </c>
      <c r="J23" s="14"/>
      <c r="K23" s="4">
        <v>5</v>
      </c>
      <c r="L23" s="5" t="s">
        <v>71</v>
      </c>
      <c r="M23" s="6" t="s">
        <v>67</v>
      </c>
      <c r="N23" s="7">
        <f t="shared" si="0"/>
        <v>2</v>
      </c>
      <c r="O23" s="8">
        <v>0</v>
      </c>
      <c r="P23" s="8">
        <v>1</v>
      </c>
      <c r="Q23" s="8">
        <v>0</v>
      </c>
      <c r="R23" s="8">
        <v>1</v>
      </c>
      <c r="S23" s="9">
        <f>COUNTIFS($B$3:B23,B23,$D$3:D23,D23,$H$3:H23,H23)</f>
        <v>5</v>
      </c>
    </row>
    <row r="24" spans="1:19" ht="15" customHeight="1">
      <c r="A24" s="2" t="s">
        <v>42</v>
      </c>
      <c r="B24" s="2" t="s">
        <v>43</v>
      </c>
      <c r="C24" s="2" t="s">
        <v>44</v>
      </c>
      <c r="D24" s="2" t="s">
        <v>72</v>
      </c>
      <c r="E24" s="2" t="s">
        <v>73</v>
      </c>
      <c r="F24" s="3" t="s">
        <v>74</v>
      </c>
      <c r="G24" s="3" t="s">
        <v>75</v>
      </c>
      <c r="H24" s="3" t="s">
        <v>76</v>
      </c>
      <c r="I24" s="3" t="s">
        <v>77</v>
      </c>
      <c r="J24" s="3"/>
      <c r="K24" s="4">
        <v>1</v>
      </c>
      <c r="L24" s="5" t="s">
        <v>78</v>
      </c>
      <c r="M24" s="6" t="s">
        <v>67</v>
      </c>
      <c r="N24" s="7">
        <f t="shared" si="0"/>
        <v>2</v>
      </c>
      <c r="O24" s="8">
        <v>0</v>
      </c>
      <c r="P24" s="8">
        <v>1</v>
      </c>
      <c r="Q24" s="8">
        <v>1</v>
      </c>
      <c r="R24" s="8">
        <v>0</v>
      </c>
      <c r="S24" s="9">
        <f>COUNTIFS($B$3:B24,B24,$D$3:D24,D24,$H$3:H24,H24)</f>
        <v>1</v>
      </c>
    </row>
    <row r="25" spans="1:19" ht="15" customHeight="1">
      <c r="A25" s="2" t="s">
        <v>42</v>
      </c>
      <c r="B25" s="2" t="s">
        <v>43</v>
      </c>
      <c r="C25" s="2" t="s">
        <v>44</v>
      </c>
      <c r="D25" s="2" t="s">
        <v>72</v>
      </c>
      <c r="E25" s="2" t="s">
        <v>73</v>
      </c>
      <c r="F25" s="3" t="s">
        <v>74</v>
      </c>
      <c r="G25" s="3" t="s">
        <v>75</v>
      </c>
      <c r="H25" s="3" t="s">
        <v>76</v>
      </c>
      <c r="I25" s="3" t="s">
        <v>77</v>
      </c>
      <c r="J25" s="10"/>
      <c r="K25" s="4">
        <v>2</v>
      </c>
      <c r="L25" s="5" t="s">
        <v>79</v>
      </c>
      <c r="M25" s="6" t="s">
        <v>23</v>
      </c>
      <c r="N25" s="7">
        <f t="shared" si="0"/>
        <v>4</v>
      </c>
      <c r="O25" s="8">
        <v>1</v>
      </c>
      <c r="P25" s="8">
        <v>1</v>
      </c>
      <c r="Q25" s="8">
        <v>1</v>
      </c>
      <c r="R25" s="8">
        <v>1</v>
      </c>
      <c r="S25" s="9">
        <f>COUNTIFS($B$3:B25,B25,$D$3:D25,D25,$H$3:H25,H25)</f>
        <v>2</v>
      </c>
    </row>
    <row r="26" spans="1:19" ht="15" customHeight="1">
      <c r="A26" s="2" t="s">
        <v>42</v>
      </c>
      <c r="B26" s="2" t="s">
        <v>43</v>
      </c>
      <c r="C26" s="2" t="s">
        <v>44</v>
      </c>
      <c r="D26" s="2" t="s">
        <v>72</v>
      </c>
      <c r="E26" s="2" t="s">
        <v>73</v>
      </c>
      <c r="F26" s="3" t="s">
        <v>74</v>
      </c>
      <c r="G26" s="3" t="s">
        <v>75</v>
      </c>
      <c r="H26" s="3" t="s">
        <v>76</v>
      </c>
      <c r="I26" s="3" t="s">
        <v>77</v>
      </c>
      <c r="J26" s="10"/>
      <c r="K26" s="4">
        <v>3</v>
      </c>
      <c r="L26" s="5" t="s">
        <v>80</v>
      </c>
      <c r="M26" s="6" t="s">
        <v>81</v>
      </c>
      <c r="N26" s="7">
        <f t="shared" si="0"/>
        <v>30</v>
      </c>
      <c r="O26" s="8">
        <v>0</v>
      </c>
      <c r="P26" s="8">
        <v>0</v>
      </c>
      <c r="Q26" s="8">
        <v>15</v>
      </c>
      <c r="R26" s="8">
        <v>15</v>
      </c>
      <c r="S26" s="9">
        <f>COUNTIFS($B$3:B26,B26,$D$3:D26,D26,$H$3:H26,H26)</f>
        <v>3</v>
      </c>
    </row>
    <row r="27" spans="1:19" ht="15" customHeight="1">
      <c r="A27" s="2" t="s">
        <v>42</v>
      </c>
      <c r="B27" s="2" t="s">
        <v>43</v>
      </c>
      <c r="C27" s="2" t="s">
        <v>44</v>
      </c>
      <c r="D27" s="2" t="s">
        <v>72</v>
      </c>
      <c r="E27" s="2" t="s">
        <v>73</v>
      </c>
      <c r="F27" s="3" t="s">
        <v>74</v>
      </c>
      <c r="G27" s="3" t="s">
        <v>75</v>
      </c>
      <c r="H27" s="3" t="s">
        <v>76</v>
      </c>
      <c r="I27" s="3" t="s">
        <v>77</v>
      </c>
      <c r="J27" s="10"/>
      <c r="K27" s="4">
        <v>4</v>
      </c>
      <c r="L27" s="5" t="s">
        <v>82</v>
      </c>
      <c r="M27" s="12" t="s">
        <v>83</v>
      </c>
      <c r="N27" s="7">
        <f t="shared" si="0"/>
        <v>175</v>
      </c>
      <c r="O27" s="8">
        <v>0</v>
      </c>
      <c r="P27" s="8">
        <v>175</v>
      </c>
      <c r="Q27" s="8">
        <v>0</v>
      </c>
      <c r="R27" s="8">
        <v>0</v>
      </c>
      <c r="S27" s="9">
        <f>COUNTIFS($B$3:B27,B27,$D$3:D27,D27,$H$3:H27,H27)</f>
        <v>4</v>
      </c>
    </row>
    <row r="28" spans="1:19" ht="15" customHeight="1">
      <c r="A28" s="2" t="s">
        <v>42</v>
      </c>
      <c r="B28" s="2" t="s">
        <v>43</v>
      </c>
      <c r="C28" s="2" t="s">
        <v>44</v>
      </c>
      <c r="D28" s="2" t="s">
        <v>72</v>
      </c>
      <c r="E28" s="2" t="s">
        <v>73</v>
      </c>
      <c r="F28" s="3" t="s">
        <v>74</v>
      </c>
      <c r="G28" s="3" t="s">
        <v>75</v>
      </c>
      <c r="H28" s="3" t="s">
        <v>76</v>
      </c>
      <c r="I28" s="3" t="s">
        <v>77</v>
      </c>
      <c r="J28" s="10"/>
      <c r="K28" s="15">
        <v>5</v>
      </c>
      <c r="L28" s="11" t="s">
        <v>84</v>
      </c>
      <c r="M28" s="6" t="s">
        <v>70</v>
      </c>
      <c r="N28" s="7">
        <f t="shared" si="0"/>
        <v>50</v>
      </c>
      <c r="O28" s="8">
        <v>10</v>
      </c>
      <c r="P28" s="8">
        <v>10</v>
      </c>
      <c r="Q28" s="8">
        <v>10</v>
      </c>
      <c r="R28" s="8">
        <v>20</v>
      </c>
      <c r="S28" s="9">
        <f>COUNTIFS($B$3:B28,B28,$D$3:D28,D28,$H$3:H28,H28)</f>
        <v>5</v>
      </c>
    </row>
    <row r="29" spans="1:19" ht="15" customHeight="1">
      <c r="A29" s="2" t="s">
        <v>42</v>
      </c>
      <c r="B29" s="2" t="s">
        <v>43</v>
      </c>
      <c r="C29" s="2" t="s">
        <v>44</v>
      </c>
      <c r="D29" s="2" t="s">
        <v>72</v>
      </c>
      <c r="E29" s="2" t="s">
        <v>73</v>
      </c>
      <c r="F29" s="3" t="s">
        <v>74</v>
      </c>
      <c r="G29" s="3" t="s">
        <v>75</v>
      </c>
      <c r="H29" s="3" t="s">
        <v>76</v>
      </c>
      <c r="I29" s="3" t="s">
        <v>77</v>
      </c>
      <c r="J29" s="14"/>
      <c r="K29" s="15">
        <v>6</v>
      </c>
      <c r="L29" s="11" t="s">
        <v>85</v>
      </c>
      <c r="M29" s="12" t="s">
        <v>86</v>
      </c>
      <c r="N29" s="7">
        <f t="shared" si="0"/>
        <v>12</v>
      </c>
      <c r="O29" s="13">
        <v>3</v>
      </c>
      <c r="P29" s="13">
        <v>3</v>
      </c>
      <c r="Q29" s="13">
        <v>3</v>
      </c>
      <c r="R29" s="13">
        <v>3</v>
      </c>
      <c r="S29" s="9">
        <f>COUNTIFS($B$3:B29,B29,$D$3:D29,D29,$H$3:H29,H29)</f>
        <v>6</v>
      </c>
    </row>
    <row r="30" spans="1:19" ht="15" customHeight="1">
      <c r="A30" s="2" t="s">
        <v>42</v>
      </c>
      <c r="B30" s="2" t="s">
        <v>43</v>
      </c>
      <c r="C30" s="2" t="s">
        <v>44</v>
      </c>
      <c r="D30" s="2" t="s">
        <v>72</v>
      </c>
      <c r="E30" s="2" t="s">
        <v>73</v>
      </c>
      <c r="F30" s="3" t="s">
        <v>87</v>
      </c>
      <c r="G30" s="3" t="s">
        <v>88</v>
      </c>
      <c r="H30" s="3" t="s">
        <v>89</v>
      </c>
      <c r="I30" s="3" t="s">
        <v>90</v>
      </c>
      <c r="J30" s="3"/>
      <c r="K30" s="4">
        <v>1</v>
      </c>
      <c r="L30" s="5" t="s">
        <v>91</v>
      </c>
      <c r="M30" s="6" t="s">
        <v>92</v>
      </c>
      <c r="N30" s="7">
        <f t="shared" si="0"/>
        <v>175</v>
      </c>
      <c r="O30" s="13">
        <v>175</v>
      </c>
      <c r="P30" s="13">
        <v>0</v>
      </c>
      <c r="Q30" s="8">
        <v>0</v>
      </c>
      <c r="R30" s="8">
        <v>0</v>
      </c>
      <c r="S30" s="9">
        <f>COUNTIFS($B$3:B30,B30,$D$3:D30,D30,$H$3:H30,H30)</f>
        <v>1</v>
      </c>
    </row>
    <row r="31" spans="1:19" ht="15" customHeight="1">
      <c r="A31" s="2" t="s">
        <v>42</v>
      </c>
      <c r="B31" s="2" t="s">
        <v>43</v>
      </c>
      <c r="C31" s="2" t="s">
        <v>44</v>
      </c>
      <c r="D31" s="2" t="s">
        <v>72</v>
      </c>
      <c r="E31" s="2" t="s">
        <v>73</v>
      </c>
      <c r="F31" s="3" t="s">
        <v>87</v>
      </c>
      <c r="G31" s="3" t="s">
        <v>88</v>
      </c>
      <c r="H31" s="3" t="s">
        <v>89</v>
      </c>
      <c r="I31" s="3" t="s">
        <v>90</v>
      </c>
      <c r="J31" s="10"/>
      <c r="K31" s="4">
        <v>2</v>
      </c>
      <c r="L31" s="5" t="s">
        <v>93</v>
      </c>
      <c r="M31" s="12" t="s">
        <v>94</v>
      </c>
      <c r="N31" s="7">
        <f t="shared" si="0"/>
        <v>17</v>
      </c>
      <c r="O31" s="13">
        <v>0</v>
      </c>
      <c r="P31" s="13">
        <v>7</v>
      </c>
      <c r="Q31" s="13">
        <v>5</v>
      </c>
      <c r="R31" s="13">
        <v>5</v>
      </c>
      <c r="S31" s="9">
        <f>COUNTIFS($B$3:B31,B31,$D$3:D31,D31,$H$3:H31,H31)</f>
        <v>2</v>
      </c>
    </row>
    <row r="32" spans="1:19" ht="15" customHeight="1">
      <c r="A32" s="2" t="s">
        <v>42</v>
      </c>
      <c r="B32" s="2" t="s">
        <v>43</v>
      </c>
      <c r="C32" s="2" t="s">
        <v>44</v>
      </c>
      <c r="D32" s="2" t="s">
        <v>72</v>
      </c>
      <c r="E32" s="2" t="s">
        <v>73</v>
      </c>
      <c r="F32" s="3" t="s">
        <v>87</v>
      </c>
      <c r="G32" s="3" t="s">
        <v>88</v>
      </c>
      <c r="H32" s="3" t="s">
        <v>89</v>
      </c>
      <c r="I32" s="3" t="s">
        <v>90</v>
      </c>
      <c r="J32" s="10"/>
      <c r="K32" s="4">
        <v>3</v>
      </c>
      <c r="L32" s="5" t="s">
        <v>95</v>
      </c>
      <c r="M32" s="6" t="s">
        <v>96</v>
      </c>
      <c r="N32" s="7">
        <f t="shared" si="0"/>
        <v>1</v>
      </c>
      <c r="O32" s="8">
        <v>0</v>
      </c>
      <c r="P32" s="8">
        <v>0</v>
      </c>
      <c r="Q32" s="8">
        <v>1</v>
      </c>
      <c r="R32" s="8">
        <v>0</v>
      </c>
      <c r="S32" s="9">
        <f>COUNTIFS($B$3:B32,B32,$D$3:D32,D32,$H$3:H32,H32)</f>
        <v>3</v>
      </c>
    </row>
    <row r="33" spans="1:19" ht="15" customHeight="1">
      <c r="A33" s="2" t="s">
        <v>42</v>
      </c>
      <c r="B33" s="2" t="s">
        <v>43</v>
      </c>
      <c r="C33" s="2" t="s">
        <v>44</v>
      </c>
      <c r="D33" s="2" t="s">
        <v>72</v>
      </c>
      <c r="E33" s="2" t="s">
        <v>73</v>
      </c>
      <c r="F33" s="3" t="s">
        <v>87</v>
      </c>
      <c r="G33" s="3" t="s">
        <v>88</v>
      </c>
      <c r="H33" s="3" t="s">
        <v>89</v>
      </c>
      <c r="I33" s="3" t="s">
        <v>90</v>
      </c>
      <c r="J33" s="10"/>
      <c r="K33" s="4">
        <v>4</v>
      </c>
      <c r="L33" s="5" t="s">
        <v>97</v>
      </c>
      <c r="M33" s="12" t="s">
        <v>94</v>
      </c>
      <c r="N33" s="7">
        <f t="shared" si="0"/>
        <v>4</v>
      </c>
      <c r="O33" s="8">
        <v>0</v>
      </c>
      <c r="P33" s="8">
        <v>0</v>
      </c>
      <c r="Q33" s="8">
        <v>0</v>
      </c>
      <c r="R33" s="13">
        <v>4</v>
      </c>
      <c r="S33" s="9">
        <f>COUNTIFS($B$3:B33,B33,$D$3:D33,D33,$H$3:H33,H33)</f>
        <v>4</v>
      </c>
    </row>
    <row r="34" spans="1:19" ht="15" customHeight="1">
      <c r="A34" s="2" t="s">
        <v>42</v>
      </c>
      <c r="B34" s="2" t="s">
        <v>43</v>
      </c>
      <c r="C34" s="2" t="s">
        <v>44</v>
      </c>
      <c r="D34" s="2" t="s">
        <v>72</v>
      </c>
      <c r="E34" s="2" t="s">
        <v>73</v>
      </c>
      <c r="F34" s="3" t="s">
        <v>87</v>
      </c>
      <c r="G34" s="3" t="s">
        <v>88</v>
      </c>
      <c r="H34" s="3" t="s">
        <v>89</v>
      </c>
      <c r="I34" s="3" t="s">
        <v>90</v>
      </c>
      <c r="J34" s="10"/>
      <c r="K34" s="4">
        <v>5</v>
      </c>
      <c r="L34" s="5" t="s">
        <v>98</v>
      </c>
      <c r="M34" s="6" t="s">
        <v>99</v>
      </c>
      <c r="N34" s="7">
        <f t="shared" si="0"/>
        <v>1</v>
      </c>
      <c r="O34" s="8">
        <v>0</v>
      </c>
      <c r="P34" s="8">
        <v>0</v>
      </c>
      <c r="Q34" s="8">
        <v>1</v>
      </c>
      <c r="R34" s="8">
        <v>0</v>
      </c>
      <c r="S34" s="9">
        <f>COUNTIFS($B$3:B34,B34,$D$3:D34,D34,$H$3:H34,H34)</f>
        <v>5</v>
      </c>
    </row>
    <row r="35" spans="1:19" ht="15" customHeight="1">
      <c r="A35" s="2" t="s">
        <v>42</v>
      </c>
      <c r="B35" s="2" t="s">
        <v>43</v>
      </c>
      <c r="C35" s="2" t="s">
        <v>44</v>
      </c>
      <c r="D35" s="2" t="s">
        <v>72</v>
      </c>
      <c r="E35" s="2" t="s">
        <v>73</v>
      </c>
      <c r="F35" s="3" t="s">
        <v>87</v>
      </c>
      <c r="G35" s="3" t="s">
        <v>88</v>
      </c>
      <c r="H35" s="3" t="s">
        <v>89</v>
      </c>
      <c r="I35" s="3" t="s">
        <v>90</v>
      </c>
      <c r="J35" s="10"/>
      <c r="K35" s="4">
        <v>6</v>
      </c>
      <c r="L35" s="5" t="s">
        <v>100</v>
      </c>
      <c r="M35" s="6" t="s">
        <v>101</v>
      </c>
      <c r="N35" s="7">
        <f t="shared" si="0"/>
        <v>1</v>
      </c>
      <c r="O35" s="8">
        <v>0</v>
      </c>
      <c r="P35" s="8">
        <v>0</v>
      </c>
      <c r="Q35" s="8">
        <v>0</v>
      </c>
      <c r="R35" s="8">
        <v>1</v>
      </c>
      <c r="S35" s="9">
        <f>COUNTIFS($B$3:B35,B35,$D$3:D35,D35,$H$3:H35,H35)</f>
        <v>6</v>
      </c>
    </row>
    <row r="36" spans="1:19" ht="15" customHeight="1">
      <c r="A36" s="2" t="s">
        <v>42</v>
      </c>
      <c r="B36" s="2" t="s">
        <v>43</v>
      </c>
      <c r="C36" s="2" t="s">
        <v>44</v>
      </c>
      <c r="D36" s="2" t="s">
        <v>72</v>
      </c>
      <c r="E36" s="2" t="s">
        <v>73</v>
      </c>
      <c r="F36" s="3" t="s">
        <v>87</v>
      </c>
      <c r="G36" s="3" t="s">
        <v>88</v>
      </c>
      <c r="H36" s="3" t="s">
        <v>89</v>
      </c>
      <c r="I36" s="3" t="s">
        <v>90</v>
      </c>
      <c r="J36" s="14"/>
      <c r="K36" s="15">
        <v>7</v>
      </c>
      <c r="L36" s="11" t="s">
        <v>102</v>
      </c>
      <c r="M36" s="12" t="s">
        <v>103</v>
      </c>
      <c r="N36" s="7">
        <f t="shared" si="0"/>
        <v>4</v>
      </c>
      <c r="O36" s="13">
        <v>1</v>
      </c>
      <c r="P36" s="13">
        <v>1</v>
      </c>
      <c r="Q36" s="13">
        <v>1</v>
      </c>
      <c r="R36" s="13">
        <v>1</v>
      </c>
      <c r="S36" s="9">
        <f>COUNTIFS($B$3:B36,B36,$D$3:D36,D36,$H$3:H36,H36)</f>
        <v>7</v>
      </c>
    </row>
    <row r="37" spans="1:19" ht="15" customHeight="1">
      <c r="A37" s="2" t="s">
        <v>42</v>
      </c>
      <c r="B37" s="2" t="s">
        <v>43</v>
      </c>
      <c r="C37" s="2" t="s">
        <v>44</v>
      </c>
      <c r="D37" s="2" t="s">
        <v>104</v>
      </c>
      <c r="E37" s="2" t="s">
        <v>105</v>
      </c>
      <c r="F37" s="3" t="s">
        <v>106</v>
      </c>
      <c r="G37" s="3" t="s">
        <v>107</v>
      </c>
      <c r="H37" s="3" t="s">
        <v>108</v>
      </c>
      <c r="I37" s="3" t="s">
        <v>109</v>
      </c>
      <c r="J37" s="3"/>
      <c r="K37" s="4">
        <v>1</v>
      </c>
      <c r="L37" s="5" t="s">
        <v>110</v>
      </c>
      <c r="M37" s="6" t="s">
        <v>39</v>
      </c>
      <c r="N37" s="7">
        <f t="shared" si="0"/>
        <v>120</v>
      </c>
      <c r="O37" s="8">
        <v>30</v>
      </c>
      <c r="P37" s="8">
        <v>30</v>
      </c>
      <c r="Q37" s="8">
        <v>30</v>
      </c>
      <c r="R37" s="8">
        <v>30</v>
      </c>
      <c r="S37" s="9">
        <f>COUNTIFS($B$3:B37,B37,$D$3:D37,D37,$H$3:H37,H37)</f>
        <v>1</v>
      </c>
    </row>
    <row r="38" spans="1:19" ht="15" customHeight="1">
      <c r="A38" s="2" t="s">
        <v>42</v>
      </c>
      <c r="B38" s="2" t="s">
        <v>43</v>
      </c>
      <c r="C38" s="2" t="s">
        <v>44</v>
      </c>
      <c r="D38" s="2" t="s">
        <v>104</v>
      </c>
      <c r="E38" s="2" t="s">
        <v>105</v>
      </c>
      <c r="F38" s="3" t="s">
        <v>106</v>
      </c>
      <c r="G38" s="3" t="s">
        <v>107</v>
      </c>
      <c r="H38" s="3" t="s">
        <v>108</v>
      </c>
      <c r="I38" s="3" t="s">
        <v>109</v>
      </c>
      <c r="J38" s="10"/>
      <c r="K38" s="4">
        <v>2</v>
      </c>
      <c r="L38" s="5" t="s">
        <v>111</v>
      </c>
      <c r="M38" s="6" t="s">
        <v>112</v>
      </c>
      <c r="N38" s="7">
        <f t="shared" si="0"/>
        <v>4</v>
      </c>
      <c r="O38" s="8">
        <v>1</v>
      </c>
      <c r="P38" s="8">
        <v>1</v>
      </c>
      <c r="Q38" s="8">
        <v>1</v>
      </c>
      <c r="R38" s="8">
        <v>1</v>
      </c>
      <c r="S38" s="9">
        <f>COUNTIFS($B$3:B38,B38,$D$3:D38,D38,$H$3:H38,H38)</f>
        <v>2</v>
      </c>
    </row>
    <row r="39" spans="1:19" ht="15" customHeight="1">
      <c r="A39" s="2" t="s">
        <v>42</v>
      </c>
      <c r="B39" s="2" t="s">
        <v>43</v>
      </c>
      <c r="C39" s="2" t="s">
        <v>44</v>
      </c>
      <c r="D39" s="2" t="s">
        <v>104</v>
      </c>
      <c r="E39" s="2" t="s">
        <v>105</v>
      </c>
      <c r="F39" s="3" t="s">
        <v>106</v>
      </c>
      <c r="G39" s="3" t="s">
        <v>107</v>
      </c>
      <c r="H39" s="3" t="s">
        <v>108</v>
      </c>
      <c r="I39" s="3" t="s">
        <v>109</v>
      </c>
      <c r="J39" s="10"/>
      <c r="K39" s="4">
        <v>3</v>
      </c>
      <c r="L39" s="5" t="s">
        <v>113</v>
      </c>
      <c r="M39" s="6" t="s">
        <v>114</v>
      </c>
      <c r="N39" s="7">
        <f t="shared" si="0"/>
        <v>1</v>
      </c>
      <c r="O39" s="8">
        <v>1</v>
      </c>
      <c r="P39" s="8">
        <v>0</v>
      </c>
      <c r="Q39" s="8">
        <v>0</v>
      </c>
      <c r="R39" s="8">
        <v>0</v>
      </c>
      <c r="S39" s="9">
        <f>COUNTIFS($B$3:B39,B39,$D$3:D39,D39,$H$3:H39,H39)</f>
        <v>3</v>
      </c>
    </row>
    <row r="40" spans="1:19" ht="15" customHeight="1">
      <c r="A40" s="2" t="s">
        <v>42</v>
      </c>
      <c r="B40" s="2" t="s">
        <v>43</v>
      </c>
      <c r="C40" s="2" t="s">
        <v>44</v>
      </c>
      <c r="D40" s="2" t="s">
        <v>104</v>
      </c>
      <c r="E40" s="2" t="s">
        <v>105</v>
      </c>
      <c r="F40" s="3" t="s">
        <v>106</v>
      </c>
      <c r="G40" s="3" t="s">
        <v>107</v>
      </c>
      <c r="H40" s="3" t="s">
        <v>108</v>
      </c>
      <c r="I40" s="3" t="s">
        <v>109</v>
      </c>
      <c r="J40" s="10"/>
      <c r="K40" s="4">
        <v>4</v>
      </c>
      <c r="L40" s="5" t="s">
        <v>115</v>
      </c>
      <c r="M40" s="6" t="s">
        <v>112</v>
      </c>
      <c r="N40" s="7">
        <f t="shared" si="0"/>
        <v>1</v>
      </c>
      <c r="O40" s="8">
        <v>0</v>
      </c>
      <c r="P40" s="8">
        <v>0</v>
      </c>
      <c r="Q40" s="8">
        <v>0</v>
      </c>
      <c r="R40" s="8">
        <v>1</v>
      </c>
      <c r="S40" s="9">
        <f>COUNTIFS($B$3:B40,B40,$D$3:D40,D40,$H$3:H40,H40)</f>
        <v>4</v>
      </c>
    </row>
    <row r="41" spans="1:19" ht="15" customHeight="1">
      <c r="A41" s="2" t="s">
        <v>42</v>
      </c>
      <c r="B41" s="2" t="s">
        <v>43</v>
      </c>
      <c r="C41" s="2" t="s">
        <v>44</v>
      </c>
      <c r="D41" s="2" t="s">
        <v>104</v>
      </c>
      <c r="E41" s="2" t="s">
        <v>105</v>
      </c>
      <c r="F41" s="3" t="s">
        <v>106</v>
      </c>
      <c r="G41" s="3" t="s">
        <v>107</v>
      </c>
      <c r="H41" s="3" t="s">
        <v>108</v>
      </c>
      <c r="I41" s="3" t="s">
        <v>109</v>
      </c>
      <c r="J41" s="10"/>
      <c r="K41" s="4">
        <v>5</v>
      </c>
      <c r="L41" s="5" t="s">
        <v>116</v>
      </c>
      <c r="M41" s="6" t="s">
        <v>117</v>
      </c>
      <c r="N41" s="7">
        <f t="shared" si="0"/>
        <v>3</v>
      </c>
      <c r="O41" s="8">
        <v>1</v>
      </c>
      <c r="P41" s="8">
        <v>0</v>
      </c>
      <c r="Q41" s="8">
        <v>1</v>
      </c>
      <c r="R41" s="8">
        <v>1</v>
      </c>
      <c r="S41" s="9">
        <f>COUNTIFS($B$3:B41,B41,$D$3:D41,D41,$H$3:H41,H41)</f>
        <v>5</v>
      </c>
    </row>
    <row r="42" spans="1:19" ht="15" customHeight="1">
      <c r="A42" s="2" t="s">
        <v>42</v>
      </c>
      <c r="B42" s="2" t="s">
        <v>43</v>
      </c>
      <c r="C42" s="2" t="s">
        <v>44</v>
      </c>
      <c r="D42" s="2" t="s">
        <v>104</v>
      </c>
      <c r="E42" s="2" t="s">
        <v>105</v>
      </c>
      <c r="F42" s="3" t="s">
        <v>106</v>
      </c>
      <c r="G42" s="3" t="s">
        <v>107</v>
      </c>
      <c r="H42" s="3" t="s">
        <v>108</v>
      </c>
      <c r="I42" s="3" t="s">
        <v>109</v>
      </c>
      <c r="J42" s="10"/>
      <c r="K42" s="4">
        <v>6</v>
      </c>
      <c r="L42" s="5" t="s">
        <v>118</v>
      </c>
      <c r="M42" s="6" t="s">
        <v>96</v>
      </c>
      <c r="N42" s="7">
        <f t="shared" si="0"/>
        <v>1</v>
      </c>
      <c r="O42" s="8">
        <v>0</v>
      </c>
      <c r="P42" s="8">
        <v>1</v>
      </c>
      <c r="Q42" s="8">
        <v>0</v>
      </c>
      <c r="R42" s="8">
        <v>0</v>
      </c>
      <c r="S42" s="9">
        <f>COUNTIFS($B$3:B42,B42,$D$3:D42,D42,$H$3:H42,H42)</f>
        <v>6</v>
      </c>
    </row>
    <row r="43" spans="1:19" ht="15" customHeight="1">
      <c r="A43" s="2" t="s">
        <v>42</v>
      </c>
      <c r="B43" s="2" t="s">
        <v>43</v>
      </c>
      <c r="C43" s="2" t="s">
        <v>44</v>
      </c>
      <c r="D43" s="2" t="s">
        <v>104</v>
      </c>
      <c r="E43" s="2" t="s">
        <v>105</v>
      </c>
      <c r="F43" s="3" t="s">
        <v>106</v>
      </c>
      <c r="G43" s="3" t="s">
        <v>107</v>
      </c>
      <c r="H43" s="3" t="s">
        <v>108</v>
      </c>
      <c r="I43" s="3" t="s">
        <v>109</v>
      </c>
      <c r="J43" s="10"/>
      <c r="K43" s="4">
        <v>7</v>
      </c>
      <c r="L43" s="5" t="s">
        <v>119</v>
      </c>
      <c r="M43" s="6" t="s">
        <v>86</v>
      </c>
      <c r="N43" s="7">
        <f t="shared" si="0"/>
        <v>1</v>
      </c>
      <c r="O43" s="8">
        <v>0</v>
      </c>
      <c r="P43" s="8">
        <v>1</v>
      </c>
      <c r="Q43" s="8">
        <v>0</v>
      </c>
      <c r="R43" s="8">
        <v>0</v>
      </c>
      <c r="S43" s="9">
        <f>COUNTIFS($B$3:B43,B43,$D$3:D43,D43,$H$3:H43,H43)</f>
        <v>7</v>
      </c>
    </row>
    <row r="44" spans="1:19" ht="15" customHeight="1">
      <c r="A44" s="2" t="s">
        <v>42</v>
      </c>
      <c r="B44" s="2" t="s">
        <v>43</v>
      </c>
      <c r="C44" s="2" t="s">
        <v>44</v>
      </c>
      <c r="D44" s="2" t="s">
        <v>104</v>
      </c>
      <c r="E44" s="2" t="s">
        <v>105</v>
      </c>
      <c r="F44" s="3" t="s">
        <v>106</v>
      </c>
      <c r="G44" s="3" t="s">
        <v>107</v>
      </c>
      <c r="H44" s="3" t="s">
        <v>108</v>
      </c>
      <c r="I44" s="3" t="s">
        <v>109</v>
      </c>
      <c r="J44" s="10"/>
      <c r="K44" s="4">
        <v>8</v>
      </c>
      <c r="L44" s="5" t="s">
        <v>120</v>
      </c>
      <c r="M44" s="6" t="s">
        <v>117</v>
      </c>
      <c r="N44" s="7">
        <f t="shared" si="0"/>
        <v>1</v>
      </c>
      <c r="O44" s="8">
        <v>0</v>
      </c>
      <c r="P44" s="8">
        <v>0</v>
      </c>
      <c r="Q44" s="8">
        <v>1</v>
      </c>
      <c r="R44" s="8">
        <v>0</v>
      </c>
      <c r="S44" s="9">
        <f>COUNTIFS($B$3:B44,B44,$D$3:D44,D44,$H$3:H44,H44)</f>
        <v>8</v>
      </c>
    </row>
    <row r="45" spans="1:19" ht="15" customHeight="1">
      <c r="A45" s="2" t="s">
        <v>42</v>
      </c>
      <c r="B45" s="2" t="s">
        <v>43</v>
      </c>
      <c r="C45" s="2" t="s">
        <v>44</v>
      </c>
      <c r="D45" s="2" t="s">
        <v>104</v>
      </c>
      <c r="E45" s="2" t="s">
        <v>105</v>
      </c>
      <c r="F45" s="3" t="s">
        <v>106</v>
      </c>
      <c r="G45" s="3" t="s">
        <v>107</v>
      </c>
      <c r="H45" s="3" t="s">
        <v>108</v>
      </c>
      <c r="I45" s="3" t="s">
        <v>109</v>
      </c>
      <c r="J45" s="10"/>
      <c r="K45" s="4">
        <v>9</v>
      </c>
      <c r="L45" s="5" t="s">
        <v>121</v>
      </c>
      <c r="M45" s="12" t="s">
        <v>86</v>
      </c>
      <c r="N45" s="7">
        <f t="shared" si="0"/>
        <v>2</v>
      </c>
      <c r="O45" s="8">
        <v>1</v>
      </c>
      <c r="P45" s="8">
        <v>0</v>
      </c>
      <c r="Q45" s="8">
        <v>1</v>
      </c>
      <c r="R45" s="8">
        <v>0</v>
      </c>
      <c r="S45" s="9">
        <f>COUNTIFS($B$3:B45,B45,$D$3:D45,D45,$H$3:H45,H45)</f>
        <v>9</v>
      </c>
    </row>
    <row r="46" spans="1:19" ht="15" customHeight="1">
      <c r="A46" s="2" t="s">
        <v>42</v>
      </c>
      <c r="B46" s="2" t="s">
        <v>43</v>
      </c>
      <c r="C46" s="2" t="s">
        <v>44</v>
      </c>
      <c r="D46" s="2" t="s">
        <v>104</v>
      </c>
      <c r="E46" s="2" t="s">
        <v>105</v>
      </c>
      <c r="F46" s="3" t="s">
        <v>106</v>
      </c>
      <c r="G46" s="3" t="s">
        <v>107</v>
      </c>
      <c r="H46" s="3" t="s">
        <v>108</v>
      </c>
      <c r="I46" s="3" t="s">
        <v>109</v>
      </c>
      <c r="J46" s="14"/>
      <c r="K46" s="4">
        <v>10</v>
      </c>
      <c r="L46" s="5" t="s">
        <v>122</v>
      </c>
      <c r="M46" s="12" t="s">
        <v>112</v>
      </c>
      <c r="N46" s="7">
        <f t="shared" si="0"/>
        <v>1</v>
      </c>
      <c r="O46" s="8">
        <v>1</v>
      </c>
      <c r="P46" s="8">
        <v>0</v>
      </c>
      <c r="Q46" s="8">
        <v>0</v>
      </c>
      <c r="R46" s="8">
        <v>0</v>
      </c>
      <c r="S46" s="9">
        <f>COUNTIFS($B$3:B46,B46,$D$3:D46,D46,$H$3:H46,H46)</f>
        <v>10</v>
      </c>
    </row>
    <row r="47" spans="1:19" ht="15" customHeight="1">
      <c r="A47" s="2" t="s">
        <v>42</v>
      </c>
      <c r="B47" s="2" t="s">
        <v>43</v>
      </c>
      <c r="C47" s="2" t="s">
        <v>44</v>
      </c>
      <c r="D47" s="2" t="s">
        <v>123</v>
      </c>
      <c r="E47" s="2" t="s">
        <v>124</v>
      </c>
      <c r="F47" s="3" t="s">
        <v>125</v>
      </c>
      <c r="G47" s="3" t="s">
        <v>126</v>
      </c>
      <c r="H47" s="3" t="s">
        <v>127</v>
      </c>
      <c r="I47" s="3" t="s">
        <v>128</v>
      </c>
      <c r="J47" s="3"/>
      <c r="K47" s="4">
        <v>1</v>
      </c>
      <c r="L47" s="5" t="s">
        <v>129</v>
      </c>
      <c r="M47" s="6" t="s">
        <v>130</v>
      </c>
      <c r="N47" s="7">
        <f t="shared" si="0"/>
        <v>300</v>
      </c>
      <c r="O47" s="8">
        <v>70</v>
      </c>
      <c r="P47" s="8">
        <v>80</v>
      </c>
      <c r="Q47" s="8">
        <v>80</v>
      </c>
      <c r="R47" s="8">
        <v>70</v>
      </c>
      <c r="S47" s="9">
        <f>COUNTIFS($B$3:B47,B47,$D$3:D47,D47,$H$3:H47,H47)</f>
        <v>1</v>
      </c>
    </row>
    <row r="48" spans="1:19" ht="15" customHeight="1">
      <c r="A48" s="2" t="s">
        <v>42</v>
      </c>
      <c r="B48" s="2" t="s">
        <v>43</v>
      </c>
      <c r="C48" s="2" t="s">
        <v>44</v>
      </c>
      <c r="D48" s="2" t="s">
        <v>123</v>
      </c>
      <c r="E48" s="2" t="s">
        <v>124</v>
      </c>
      <c r="F48" s="3" t="s">
        <v>125</v>
      </c>
      <c r="G48" s="3" t="s">
        <v>126</v>
      </c>
      <c r="H48" s="3" t="s">
        <v>127</v>
      </c>
      <c r="I48" s="3" t="s">
        <v>128</v>
      </c>
      <c r="J48" s="10"/>
      <c r="K48" s="4">
        <v>2</v>
      </c>
      <c r="L48" s="5" t="s">
        <v>131</v>
      </c>
      <c r="M48" s="12" t="s">
        <v>132</v>
      </c>
      <c r="N48" s="7">
        <f t="shared" si="0"/>
        <v>44</v>
      </c>
      <c r="O48" s="8">
        <v>11</v>
      </c>
      <c r="P48" s="8">
        <v>11</v>
      </c>
      <c r="Q48" s="8">
        <v>11</v>
      </c>
      <c r="R48" s="8">
        <v>11</v>
      </c>
      <c r="S48" s="9">
        <f>COUNTIFS($B$3:B48,B48,$D$3:D48,D48,$H$3:H48,H48)</f>
        <v>2</v>
      </c>
    </row>
    <row r="49" spans="1:19" ht="15" customHeight="1">
      <c r="A49" s="2" t="s">
        <v>42</v>
      </c>
      <c r="B49" s="2" t="s">
        <v>43</v>
      </c>
      <c r="C49" s="2" t="s">
        <v>44</v>
      </c>
      <c r="D49" s="2" t="s">
        <v>123</v>
      </c>
      <c r="E49" s="2" t="s">
        <v>124</v>
      </c>
      <c r="F49" s="3" t="s">
        <v>125</v>
      </c>
      <c r="G49" s="3" t="s">
        <v>126</v>
      </c>
      <c r="H49" s="3" t="s">
        <v>127</v>
      </c>
      <c r="I49" s="3" t="s">
        <v>128</v>
      </c>
      <c r="J49" s="10"/>
      <c r="K49" s="4">
        <v>3</v>
      </c>
      <c r="L49" s="5" t="s">
        <v>133</v>
      </c>
      <c r="M49" s="6" t="s">
        <v>134</v>
      </c>
      <c r="N49" s="7">
        <f t="shared" si="0"/>
        <v>12</v>
      </c>
      <c r="O49" s="8">
        <v>3</v>
      </c>
      <c r="P49" s="8">
        <v>3</v>
      </c>
      <c r="Q49" s="8">
        <v>3</v>
      </c>
      <c r="R49" s="8">
        <v>3</v>
      </c>
      <c r="S49" s="9">
        <f>COUNTIFS($B$3:B49,B49,$D$3:D49,D49,$H$3:H49,H49)</f>
        <v>3</v>
      </c>
    </row>
    <row r="50" spans="1:19" ht="15" customHeight="1">
      <c r="A50" s="2" t="s">
        <v>42</v>
      </c>
      <c r="B50" s="2" t="s">
        <v>43</v>
      </c>
      <c r="C50" s="2" t="s">
        <v>44</v>
      </c>
      <c r="D50" s="2" t="s">
        <v>123</v>
      </c>
      <c r="E50" s="2" t="s">
        <v>124</v>
      </c>
      <c r="F50" s="3" t="s">
        <v>125</v>
      </c>
      <c r="G50" s="3" t="s">
        <v>126</v>
      </c>
      <c r="H50" s="3" t="s">
        <v>127</v>
      </c>
      <c r="I50" s="3" t="s">
        <v>128</v>
      </c>
      <c r="J50" s="10"/>
      <c r="K50" s="4">
        <v>4</v>
      </c>
      <c r="L50" s="5" t="s">
        <v>135</v>
      </c>
      <c r="M50" s="6" t="s">
        <v>70</v>
      </c>
      <c r="N50" s="7">
        <f t="shared" si="0"/>
        <v>70</v>
      </c>
      <c r="O50" s="8">
        <v>15</v>
      </c>
      <c r="P50" s="8">
        <v>20</v>
      </c>
      <c r="Q50" s="8">
        <v>15</v>
      </c>
      <c r="R50" s="8">
        <v>20</v>
      </c>
      <c r="S50" s="9">
        <f>COUNTIFS($B$3:B50,B50,$D$3:D50,D50,$H$3:H50,H50)</f>
        <v>4</v>
      </c>
    </row>
    <row r="51" spans="1:19" ht="15" customHeight="1">
      <c r="A51" s="2" t="s">
        <v>42</v>
      </c>
      <c r="B51" s="2" t="s">
        <v>43</v>
      </c>
      <c r="C51" s="2" t="s">
        <v>44</v>
      </c>
      <c r="D51" s="2" t="s">
        <v>123</v>
      </c>
      <c r="E51" s="2" t="s">
        <v>124</v>
      </c>
      <c r="F51" s="3" t="s">
        <v>125</v>
      </c>
      <c r="G51" s="3" t="s">
        <v>126</v>
      </c>
      <c r="H51" s="3" t="s">
        <v>127</v>
      </c>
      <c r="I51" s="3" t="s">
        <v>128</v>
      </c>
      <c r="J51" s="10"/>
      <c r="K51" s="4">
        <v>5</v>
      </c>
      <c r="L51" s="5" t="s">
        <v>136</v>
      </c>
      <c r="M51" s="6" t="s">
        <v>137</v>
      </c>
      <c r="N51" s="7">
        <f t="shared" si="0"/>
        <v>600</v>
      </c>
      <c r="O51" s="8">
        <v>150</v>
      </c>
      <c r="P51" s="8">
        <v>150</v>
      </c>
      <c r="Q51" s="8">
        <v>150</v>
      </c>
      <c r="R51" s="8">
        <v>150</v>
      </c>
      <c r="S51" s="9">
        <f>COUNTIFS($B$3:B51,B51,$D$3:D51,D51,$H$3:H51,H51)</f>
        <v>5</v>
      </c>
    </row>
    <row r="52" spans="1:19" ht="15" customHeight="1">
      <c r="A52" s="2" t="s">
        <v>42</v>
      </c>
      <c r="B52" s="2" t="s">
        <v>43</v>
      </c>
      <c r="C52" s="2" t="s">
        <v>44</v>
      </c>
      <c r="D52" s="2" t="s">
        <v>123</v>
      </c>
      <c r="E52" s="2" t="s">
        <v>124</v>
      </c>
      <c r="F52" s="3" t="s">
        <v>125</v>
      </c>
      <c r="G52" s="3" t="s">
        <v>126</v>
      </c>
      <c r="H52" s="3" t="s">
        <v>127</v>
      </c>
      <c r="I52" s="3" t="s">
        <v>128</v>
      </c>
      <c r="J52" s="10"/>
      <c r="K52" s="4">
        <v>6</v>
      </c>
      <c r="L52" s="5" t="s">
        <v>138</v>
      </c>
      <c r="M52" s="6" t="s">
        <v>139</v>
      </c>
      <c r="N52" s="7">
        <f t="shared" si="0"/>
        <v>600</v>
      </c>
      <c r="O52" s="8">
        <v>150</v>
      </c>
      <c r="P52" s="8">
        <v>150</v>
      </c>
      <c r="Q52" s="8">
        <v>150</v>
      </c>
      <c r="R52" s="8">
        <v>150</v>
      </c>
      <c r="S52" s="9">
        <f>COUNTIFS($B$3:B52,B52,$D$3:D52,D52,$H$3:H52,H52)</f>
        <v>6</v>
      </c>
    </row>
    <row r="53" spans="1:19" ht="15" customHeight="1">
      <c r="A53" s="2" t="s">
        <v>42</v>
      </c>
      <c r="B53" s="2" t="s">
        <v>43</v>
      </c>
      <c r="C53" s="2" t="s">
        <v>44</v>
      </c>
      <c r="D53" s="2" t="s">
        <v>123</v>
      </c>
      <c r="E53" s="2" t="s">
        <v>124</v>
      </c>
      <c r="F53" s="3" t="s">
        <v>125</v>
      </c>
      <c r="G53" s="3" t="s">
        <v>126</v>
      </c>
      <c r="H53" s="3" t="s">
        <v>127</v>
      </c>
      <c r="I53" s="3" t="s">
        <v>128</v>
      </c>
      <c r="J53" s="10"/>
      <c r="K53" s="4">
        <v>7</v>
      </c>
      <c r="L53" s="5" t="s">
        <v>140</v>
      </c>
      <c r="M53" s="6" t="s">
        <v>141</v>
      </c>
      <c r="N53" s="7">
        <f t="shared" si="0"/>
        <v>4</v>
      </c>
      <c r="O53" s="8">
        <v>0</v>
      </c>
      <c r="P53" s="8">
        <v>1</v>
      </c>
      <c r="Q53" s="8">
        <v>1</v>
      </c>
      <c r="R53" s="8">
        <v>2</v>
      </c>
      <c r="S53" s="9">
        <f>COUNTIFS($B$3:B53,B53,$D$3:D53,D53,$H$3:H53,H53)</f>
        <v>7</v>
      </c>
    </row>
    <row r="54" spans="1:19" ht="15" customHeight="1">
      <c r="A54" s="2" t="s">
        <v>42</v>
      </c>
      <c r="B54" s="2" t="s">
        <v>43</v>
      </c>
      <c r="C54" s="2" t="s">
        <v>44</v>
      </c>
      <c r="D54" s="2" t="s">
        <v>123</v>
      </c>
      <c r="E54" s="2" t="s">
        <v>124</v>
      </c>
      <c r="F54" s="3" t="s">
        <v>125</v>
      </c>
      <c r="G54" s="3" t="s">
        <v>126</v>
      </c>
      <c r="H54" s="3" t="s">
        <v>127</v>
      </c>
      <c r="I54" s="3" t="s">
        <v>128</v>
      </c>
      <c r="J54" s="10"/>
      <c r="K54" s="4">
        <v>8</v>
      </c>
      <c r="L54" s="5" t="s">
        <v>142</v>
      </c>
      <c r="M54" s="6" t="s">
        <v>29</v>
      </c>
      <c r="N54" s="7">
        <f t="shared" si="0"/>
        <v>48</v>
      </c>
      <c r="O54" s="8">
        <v>12</v>
      </c>
      <c r="P54" s="8">
        <v>12</v>
      </c>
      <c r="Q54" s="8">
        <v>12</v>
      </c>
      <c r="R54" s="8">
        <v>12</v>
      </c>
      <c r="S54" s="9">
        <f>COUNTIFS($B$3:B54,B54,$D$3:D54,D54,$H$3:H54,H54)</f>
        <v>8</v>
      </c>
    </row>
    <row r="55" spans="1:19" ht="15" customHeight="1">
      <c r="A55" s="2" t="s">
        <v>42</v>
      </c>
      <c r="B55" s="2" t="s">
        <v>43</v>
      </c>
      <c r="C55" s="2" t="s">
        <v>44</v>
      </c>
      <c r="D55" s="2" t="s">
        <v>123</v>
      </c>
      <c r="E55" s="2" t="s">
        <v>124</v>
      </c>
      <c r="F55" s="3" t="s">
        <v>125</v>
      </c>
      <c r="G55" s="3" t="s">
        <v>126</v>
      </c>
      <c r="H55" s="3" t="s">
        <v>127</v>
      </c>
      <c r="I55" s="3" t="s">
        <v>128</v>
      </c>
      <c r="J55" s="10"/>
      <c r="K55" s="4">
        <v>9</v>
      </c>
      <c r="L55" s="5" t="s">
        <v>143</v>
      </c>
      <c r="M55" s="6" t="s">
        <v>144</v>
      </c>
      <c r="N55" s="7">
        <f t="shared" si="0"/>
        <v>300</v>
      </c>
      <c r="O55" s="8">
        <v>75</v>
      </c>
      <c r="P55" s="8">
        <v>75</v>
      </c>
      <c r="Q55" s="8">
        <v>75</v>
      </c>
      <c r="R55" s="8">
        <v>75</v>
      </c>
      <c r="S55" s="9">
        <f>COUNTIFS($B$3:B55,B55,$D$3:D55,D55,$H$3:H55,H55)</f>
        <v>9</v>
      </c>
    </row>
    <row r="56" spans="1:19" ht="15" customHeight="1">
      <c r="A56" s="2" t="s">
        <v>42</v>
      </c>
      <c r="B56" s="2" t="s">
        <v>43</v>
      </c>
      <c r="C56" s="2" t="s">
        <v>44</v>
      </c>
      <c r="D56" s="2" t="s">
        <v>123</v>
      </c>
      <c r="E56" s="2" t="s">
        <v>124</v>
      </c>
      <c r="F56" s="3" t="s">
        <v>125</v>
      </c>
      <c r="G56" s="3" t="s">
        <v>126</v>
      </c>
      <c r="H56" s="3" t="s">
        <v>127</v>
      </c>
      <c r="I56" s="3" t="s">
        <v>128</v>
      </c>
      <c r="J56" s="10"/>
      <c r="K56" s="4">
        <v>10</v>
      </c>
      <c r="L56" s="5" t="s">
        <v>145</v>
      </c>
      <c r="M56" s="6" t="s">
        <v>35</v>
      </c>
      <c r="N56" s="7">
        <f t="shared" si="0"/>
        <v>12</v>
      </c>
      <c r="O56" s="8">
        <v>3</v>
      </c>
      <c r="P56" s="8">
        <v>3</v>
      </c>
      <c r="Q56" s="8">
        <v>3</v>
      </c>
      <c r="R56" s="8">
        <v>3</v>
      </c>
      <c r="S56" s="9">
        <f>COUNTIFS($B$3:B56,B56,$D$3:D56,D56,$H$3:H56,H56)</f>
        <v>10</v>
      </c>
    </row>
    <row r="57" spans="1:19" ht="15" customHeight="1">
      <c r="A57" s="2" t="s">
        <v>42</v>
      </c>
      <c r="B57" s="2" t="s">
        <v>43</v>
      </c>
      <c r="C57" s="2" t="s">
        <v>44</v>
      </c>
      <c r="D57" s="2" t="s">
        <v>123</v>
      </c>
      <c r="E57" s="2" t="s">
        <v>124</v>
      </c>
      <c r="F57" s="3" t="s">
        <v>125</v>
      </c>
      <c r="G57" s="3" t="s">
        <v>126</v>
      </c>
      <c r="H57" s="3" t="s">
        <v>127</v>
      </c>
      <c r="I57" s="3" t="s">
        <v>128</v>
      </c>
      <c r="J57" s="14"/>
      <c r="K57" s="4">
        <v>11</v>
      </c>
      <c r="L57" s="5" t="s">
        <v>146</v>
      </c>
      <c r="M57" s="6" t="s">
        <v>147</v>
      </c>
      <c r="N57" s="7">
        <f t="shared" si="0"/>
        <v>600</v>
      </c>
      <c r="O57" s="8">
        <v>150</v>
      </c>
      <c r="P57" s="8">
        <v>150</v>
      </c>
      <c r="Q57" s="8">
        <v>150</v>
      </c>
      <c r="R57" s="8">
        <v>150</v>
      </c>
      <c r="S57" s="9">
        <f>COUNTIFS($B$3:B57,B57,$D$3:D57,D57,$H$3:H57,H57)</f>
        <v>11</v>
      </c>
    </row>
    <row r="58" spans="1:19" ht="15" customHeight="1">
      <c r="A58" s="2" t="s">
        <v>42</v>
      </c>
      <c r="B58" s="2" t="s">
        <v>43</v>
      </c>
      <c r="C58" s="2" t="s">
        <v>44</v>
      </c>
      <c r="D58" s="2" t="s">
        <v>148</v>
      </c>
      <c r="E58" s="2" t="s">
        <v>149</v>
      </c>
      <c r="F58" s="3" t="s">
        <v>150</v>
      </c>
      <c r="G58" s="3" t="s">
        <v>151</v>
      </c>
      <c r="H58" s="3" t="s">
        <v>152</v>
      </c>
      <c r="I58" s="3" t="s">
        <v>153</v>
      </c>
      <c r="J58" s="3"/>
      <c r="K58" s="4">
        <v>1</v>
      </c>
      <c r="L58" s="5" t="s">
        <v>154</v>
      </c>
      <c r="M58" s="6" t="s">
        <v>31</v>
      </c>
      <c r="N58" s="7">
        <f t="shared" si="0"/>
        <v>3000</v>
      </c>
      <c r="O58" s="13">
        <v>3000</v>
      </c>
      <c r="P58" s="8">
        <v>0</v>
      </c>
      <c r="Q58" s="8">
        <v>0</v>
      </c>
      <c r="R58" s="8">
        <v>0</v>
      </c>
      <c r="S58" s="9">
        <f>COUNTIFS($B$3:B58,B58,$D$3:D58,D58,$H$3:H58,H58)</f>
        <v>1</v>
      </c>
    </row>
    <row r="59" spans="1:19" ht="15" customHeight="1">
      <c r="A59" s="2" t="s">
        <v>42</v>
      </c>
      <c r="B59" s="2" t="s">
        <v>43</v>
      </c>
      <c r="C59" s="2" t="s">
        <v>44</v>
      </c>
      <c r="D59" s="2" t="s">
        <v>148</v>
      </c>
      <c r="E59" s="2" t="s">
        <v>149</v>
      </c>
      <c r="F59" s="3" t="s">
        <v>150</v>
      </c>
      <c r="G59" s="3" t="s">
        <v>151</v>
      </c>
      <c r="H59" s="3" t="s">
        <v>152</v>
      </c>
      <c r="I59" s="3" t="s">
        <v>153</v>
      </c>
      <c r="J59" s="10"/>
      <c r="K59" s="4">
        <v>2</v>
      </c>
      <c r="L59" s="5" t="s">
        <v>155</v>
      </c>
      <c r="M59" s="6" t="s">
        <v>156</v>
      </c>
      <c r="N59" s="7">
        <f t="shared" si="0"/>
        <v>3000</v>
      </c>
      <c r="O59" s="13">
        <v>3000</v>
      </c>
      <c r="P59" s="8">
        <v>0</v>
      </c>
      <c r="Q59" s="8">
        <v>0</v>
      </c>
      <c r="R59" s="8">
        <v>0</v>
      </c>
      <c r="S59" s="9">
        <f>COUNTIFS($B$3:B59,B59,$D$3:D59,D59,$H$3:H59,H59)</f>
        <v>2</v>
      </c>
    </row>
    <row r="60" spans="1:19" ht="15" customHeight="1">
      <c r="A60" s="2" t="s">
        <v>42</v>
      </c>
      <c r="B60" s="2" t="s">
        <v>43</v>
      </c>
      <c r="C60" s="2" t="s">
        <v>44</v>
      </c>
      <c r="D60" s="2" t="s">
        <v>148</v>
      </c>
      <c r="E60" s="2" t="s">
        <v>149</v>
      </c>
      <c r="F60" s="3" t="s">
        <v>150</v>
      </c>
      <c r="G60" s="3" t="s">
        <v>151</v>
      </c>
      <c r="H60" s="3" t="s">
        <v>152</v>
      </c>
      <c r="I60" s="3" t="s">
        <v>153</v>
      </c>
      <c r="J60" s="10"/>
      <c r="K60" s="4">
        <v>3</v>
      </c>
      <c r="L60" s="5" t="s">
        <v>157</v>
      </c>
      <c r="M60" s="6" t="s">
        <v>158</v>
      </c>
      <c r="N60" s="7">
        <f t="shared" si="0"/>
        <v>15000</v>
      </c>
      <c r="O60" s="13">
        <v>0</v>
      </c>
      <c r="P60" s="13">
        <v>6000</v>
      </c>
      <c r="Q60" s="13">
        <v>3000</v>
      </c>
      <c r="R60" s="13">
        <v>6000</v>
      </c>
      <c r="S60" s="9">
        <f>COUNTIFS($B$3:B60,B60,$D$3:D60,D60,$H$3:H60,H60)</f>
        <v>3</v>
      </c>
    </row>
    <row r="61" spans="1:19" ht="15" customHeight="1">
      <c r="A61" s="2" t="s">
        <v>42</v>
      </c>
      <c r="B61" s="2" t="s">
        <v>43</v>
      </c>
      <c r="C61" s="2" t="s">
        <v>44</v>
      </c>
      <c r="D61" s="2" t="s">
        <v>148</v>
      </c>
      <c r="E61" s="2" t="s">
        <v>149</v>
      </c>
      <c r="F61" s="3" t="s">
        <v>150</v>
      </c>
      <c r="G61" s="3" t="s">
        <v>151</v>
      </c>
      <c r="H61" s="3" t="s">
        <v>152</v>
      </c>
      <c r="I61" s="3" t="s">
        <v>153</v>
      </c>
      <c r="J61" s="10"/>
      <c r="K61" s="4">
        <v>4</v>
      </c>
      <c r="L61" s="5" t="s">
        <v>159</v>
      </c>
      <c r="M61" s="6" t="s">
        <v>33</v>
      </c>
      <c r="N61" s="7">
        <f t="shared" si="0"/>
        <v>300</v>
      </c>
      <c r="O61" s="13">
        <v>0</v>
      </c>
      <c r="P61" s="13">
        <v>100</v>
      </c>
      <c r="Q61" s="13">
        <v>100</v>
      </c>
      <c r="R61" s="13">
        <v>100</v>
      </c>
      <c r="S61" s="9">
        <f>COUNTIFS($B$3:B61,B61,$D$3:D61,D61,$H$3:H61,H61)</f>
        <v>4</v>
      </c>
    </row>
    <row r="62" spans="1:19" ht="15" customHeight="1">
      <c r="A62" s="2" t="s">
        <v>42</v>
      </c>
      <c r="B62" s="2" t="s">
        <v>43</v>
      </c>
      <c r="C62" s="2" t="s">
        <v>44</v>
      </c>
      <c r="D62" s="2" t="s">
        <v>148</v>
      </c>
      <c r="E62" s="2" t="s">
        <v>149</v>
      </c>
      <c r="F62" s="3" t="s">
        <v>150</v>
      </c>
      <c r="G62" s="3" t="s">
        <v>151</v>
      </c>
      <c r="H62" s="3" t="s">
        <v>152</v>
      </c>
      <c r="I62" s="3" t="s">
        <v>153</v>
      </c>
      <c r="J62" s="10"/>
      <c r="K62" s="4">
        <v>5</v>
      </c>
      <c r="L62" s="5" t="s">
        <v>160</v>
      </c>
      <c r="M62" s="12" t="s">
        <v>161</v>
      </c>
      <c r="N62" s="7">
        <f t="shared" si="0"/>
        <v>300</v>
      </c>
      <c r="O62" s="13">
        <v>0</v>
      </c>
      <c r="P62" s="13">
        <v>100</v>
      </c>
      <c r="Q62" s="13">
        <v>100</v>
      </c>
      <c r="R62" s="13">
        <v>100</v>
      </c>
      <c r="S62" s="9">
        <f>COUNTIFS($B$3:B62,B62,$D$3:D62,D62,$H$3:H62,H62)</f>
        <v>5</v>
      </c>
    </row>
    <row r="63" spans="1:19" ht="15" customHeight="1">
      <c r="A63" s="2" t="s">
        <v>42</v>
      </c>
      <c r="B63" s="2" t="s">
        <v>43</v>
      </c>
      <c r="C63" s="2" t="s">
        <v>44</v>
      </c>
      <c r="D63" s="2" t="s">
        <v>148</v>
      </c>
      <c r="E63" s="2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14"/>
      <c r="K63" s="4">
        <v>6</v>
      </c>
      <c r="L63" s="5" t="s">
        <v>162</v>
      </c>
      <c r="M63" s="6" t="s">
        <v>37</v>
      </c>
      <c r="N63" s="7">
        <f t="shared" si="0"/>
        <v>30</v>
      </c>
      <c r="O63" s="13">
        <v>0</v>
      </c>
      <c r="P63" s="13">
        <v>10</v>
      </c>
      <c r="Q63" s="13">
        <v>10</v>
      </c>
      <c r="R63" s="13">
        <v>10</v>
      </c>
      <c r="S63" s="9">
        <f>COUNTIFS($B$3:B63,B63,$D$3:D63,D63,$H$3:H63,H63)</f>
        <v>6</v>
      </c>
    </row>
    <row r="64" spans="1:19" ht="15" customHeight="1">
      <c r="A64" s="2" t="s">
        <v>42</v>
      </c>
      <c r="B64" s="2" t="s">
        <v>43</v>
      </c>
      <c r="C64" s="2" t="s">
        <v>44</v>
      </c>
      <c r="D64" s="2" t="s">
        <v>148</v>
      </c>
      <c r="E64" s="2" t="s">
        <v>149</v>
      </c>
      <c r="F64" s="3" t="s">
        <v>163</v>
      </c>
      <c r="G64" s="3" t="s">
        <v>164</v>
      </c>
      <c r="H64" s="3" t="s">
        <v>165</v>
      </c>
      <c r="I64" s="3" t="s">
        <v>166</v>
      </c>
      <c r="J64" s="3"/>
      <c r="K64" s="4">
        <v>1</v>
      </c>
      <c r="L64" s="11" t="s">
        <v>167</v>
      </c>
      <c r="M64" s="12" t="s">
        <v>161</v>
      </c>
      <c r="N64" s="7">
        <f t="shared" si="0"/>
        <v>24</v>
      </c>
      <c r="O64" s="13">
        <v>6</v>
      </c>
      <c r="P64" s="8">
        <v>6</v>
      </c>
      <c r="Q64" s="8">
        <v>6</v>
      </c>
      <c r="R64" s="8">
        <v>6</v>
      </c>
      <c r="S64" s="9">
        <f>COUNTIFS($B$3:B64,B64,$D$3:D64,D64,$H$3:H64,H64)</f>
        <v>1</v>
      </c>
    </row>
    <row r="65" spans="1:19" ht="15" customHeight="1">
      <c r="A65" s="2" t="s">
        <v>42</v>
      </c>
      <c r="B65" s="2" t="s">
        <v>43</v>
      </c>
      <c r="C65" s="2" t="s">
        <v>44</v>
      </c>
      <c r="D65" s="2" t="s">
        <v>148</v>
      </c>
      <c r="E65" s="2" t="s">
        <v>149</v>
      </c>
      <c r="F65" s="3" t="s">
        <v>163</v>
      </c>
      <c r="G65" s="3" t="s">
        <v>164</v>
      </c>
      <c r="H65" s="3" t="s">
        <v>165</v>
      </c>
      <c r="I65" s="3" t="s">
        <v>166</v>
      </c>
      <c r="J65" s="10"/>
      <c r="K65" s="4">
        <v>2</v>
      </c>
      <c r="L65" s="11" t="s">
        <v>168</v>
      </c>
      <c r="M65" s="12" t="s">
        <v>169</v>
      </c>
      <c r="N65" s="7">
        <f t="shared" si="0"/>
        <v>1</v>
      </c>
      <c r="O65" s="13">
        <v>0</v>
      </c>
      <c r="P65" s="13">
        <v>0</v>
      </c>
      <c r="Q65" s="8">
        <v>1</v>
      </c>
      <c r="R65" s="8">
        <v>0</v>
      </c>
      <c r="S65" s="9">
        <f>COUNTIFS($B$3:B65,B65,$D$3:D65,D65,$H$3:H65,H65)</f>
        <v>2</v>
      </c>
    </row>
    <row r="66" spans="1:19" ht="15" customHeight="1">
      <c r="A66" s="2" t="s">
        <v>42</v>
      </c>
      <c r="B66" s="2" t="s">
        <v>43</v>
      </c>
      <c r="C66" s="2" t="s">
        <v>44</v>
      </c>
      <c r="D66" s="2" t="s">
        <v>148</v>
      </c>
      <c r="E66" s="2" t="s">
        <v>149</v>
      </c>
      <c r="F66" s="3" t="s">
        <v>163</v>
      </c>
      <c r="G66" s="3" t="s">
        <v>164</v>
      </c>
      <c r="H66" s="3" t="s">
        <v>165</v>
      </c>
      <c r="I66" s="3" t="s">
        <v>166</v>
      </c>
      <c r="J66" s="10"/>
      <c r="K66" s="4">
        <v>3</v>
      </c>
      <c r="L66" s="5" t="s">
        <v>170</v>
      </c>
      <c r="M66" s="12" t="s">
        <v>171</v>
      </c>
      <c r="N66" s="7">
        <f t="shared" si="0"/>
        <v>1</v>
      </c>
      <c r="O66" s="8">
        <v>0</v>
      </c>
      <c r="P66" s="8">
        <v>1</v>
      </c>
      <c r="Q66" s="8">
        <v>0</v>
      </c>
      <c r="R66" s="8">
        <v>0</v>
      </c>
      <c r="S66" s="9">
        <f>COUNTIFS($B$3:B66,B66,$D$3:D66,D66,$H$3:H66,H66)</f>
        <v>3</v>
      </c>
    </row>
    <row r="67" spans="1:19" ht="15" customHeight="1">
      <c r="A67" s="2" t="s">
        <v>42</v>
      </c>
      <c r="B67" s="2" t="s">
        <v>43</v>
      </c>
      <c r="C67" s="2" t="s">
        <v>44</v>
      </c>
      <c r="D67" s="2" t="s">
        <v>148</v>
      </c>
      <c r="E67" s="2" t="s">
        <v>149</v>
      </c>
      <c r="F67" s="3" t="s">
        <v>163</v>
      </c>
      <c r="G67" s="3" t="s">
        <v>164</v>
      </c>
      <c r="H67" s="3" t="s">
        <v>165</v>
      </c>
      <c r="I67" s="3" t="s">
        <v>166</v>
      </c>
      <c r="J67" s="10"/>
      <c r="K67" s="4">
        <v>4</v>
      </c>
      <c r="L67" s="11" t="s">
        <v>172</v>
      </c>
      <c r="M67" s="12" t="s">
        <v>173</v>
      </c>
      <c r="N67" s="7">
        <f t="shared" ref="N67:N130" si="1">+SUM(O67,P67,Q67,R67)</f>
        <v>1</v>
      </c>
      <c r="O67" s="13">
        <v>0</v>
      </c>
      <c r="P67" s="13">
        <v>1</v>
      </c>
      <c r="Q67" s="13">
        <v>0</v>
      </c>
      <c r="R67" s="8">
        <v>0</v>
      </c>
      <c r="S67" s="9">
        <f>COUNTIFS($B$3:B67,B67,$D$3:D67,D67,$H$3:H67,H67)</f>
        <v>4</v>
      </c>
    </row>
    <row r="68" spans="1:19" ht="15" customHeight="1">
      <c r="A68" s="2" t="s">
        <v>42</v>
      </c>
      <c r="B68" s="2" t="s">
        <v>43</v>
      </c>
      <c r="C68" s="2" t="s">
        <v>44</v>
      </c>
      <c r="D68" s="2" t="s">
        <v>148</v>
      </c>
      <c r="E68" s="2" t="s">
        <v>149</v>
      </c>
      <c r="F68" s="3" t="s">
        <v>163</v>
      </c>
      <c r="G68" s="3" t="s">
        <v>164</v>
      </c>
      <c r="H68" s="3" t="s">
        <v>165</v>
      </c>
      <c r="I68" s="3" t="s">
        <v>166</v>
      </c>
      <c r="J68" s="10"/>
      <c r="K68" s="4">
        <v>5</v>
      </c>
      <c r="L68" s="5" t="s">
        <v>174</v>
      </c>
      <c r="M68" s="12" t="s">
        <v>161</v>
      </c>
      <c r="N68" s="7">
        <f t="shared" si="1"/>
        <v>24</v>
      </c>
      <c r="O68" s="8">
        <v>6</v>
      </c>
      <c r="P68" s="8">
        <v>6</v>
      </c>
      <c r="Q68" s="8">
        <v>6</v>
      </c>
      <c r="R68" s="8">
        <v>6</v>
      </c>
      <c r="S68" s="9">
        <f>COUNTIFS($B$3:B68,B68,$D$3:D68,D68,$H$3:H68,H68)</f>
        <v>5</v>
      </c>
    </row>
    <row r="69" spans="1:19" ht="15" customHeight="1">
      <c r="A69" s="2" t="s">
        <v>42</v>
      </c>
      <c r="B69" s="2" t="s">
        <v>43</v>
      </c>
      <c r="C69" s="2" t="s">
        <v>44</v>
      </c>
      <c r="D69" s="2" t="s">
        <v>148</v>
      </c>
      <c r="E69" s="2" t="s">
        <v>149</v>
      </c>
      <c r="F69" s="3" t="s">
        <v>163</v>
      </c>
      <c r="G69" s="3" t="s">
        <v>164</v>
      </c>
      <c r="H69" s="3" t="s">
        <v>165</v>
      </c>
      <c r="I69" s="3" t="s">
        <v>166</v>
      </c>
      <c r="J69" s="10"/>
      <c r="K69" s="4">
        <v>6</v>
      </c>
      <c r="L69" s="11" t="s">
        <v>175</v>
      </c>
      <c r="M69" s="12" t="s">
        <v>26</v>
      </c>
      <c r="N69" s="7">
        <f t="shared" si="1"/>
        <v>40</v>
      </c>
      <c r="O69" s="13">
        <v>10</v>
      </c>
      <c r="P69" s="13">
        <v>10</v>
      </c>
      <c r="Q69" s="13">
        <v>10</v>
      </c>
      <c r="R69" s="13">
        <v>10</v>
      </c>
      <c r="S69" s="9">
        <f>COUNTIFS($B$3:B69,B69,$D$3:D69,D69,$H$3:H69,H69)</f>
        <v>6</v>
      </c>
    </row>
    <row r="70" spans="1:19" ht="15" customHeight="1">
      <c r="A70" s="2" t="s">
        <v>42</v>
      </c>
      <c r="B70" s="2" t="s">
        <v>43</v>
      </c>
      <c r="C70" s="2" t="s">
        <v>44</v>
      </c>
      <c r="D70" s="2" t="s">
        <v>148</v>
      </c>
      <c r="E70" s="2" t="s">
        <v>149</v>
      </c>
      <c r="F70" s="3" t="s">
        <v>163</v>
      </c>
      <c r="G70" s="3" t="s">
        <v>164</v>
      </c>
      <c r="H70" s="3" t="s">
        <v>165</v>
      </c>
      <c r="I70" s="3" t="s">
        <v>166</v>
      </c>
      <c r="J70" s="10"/>
      <c r="K70" s="4">
        <v>7</v>
      </c>
      <c r="L70" s="5" t="s">
        <v>176</v>
      </c>
      <c r="M70" s="12" t="s">
        <v>177</v>
      </c>
      <c r="N70" s="7">
        <f t="shared" si="1"/>
        <v>1</v>
      </c>
      <c r="O70" s="13">
        <v>0</v>
      </c>
      <c r="P70" s="8">
        <v>1</v>
      </c>
      <c r="Q70" s="13">
        <v>0</v>
      </c>
      <c r="R70" s="8">
        <v>0</v>
      </c>
      <c r="S70" s="9">
        <f>COUNTIFS($B$3:B70,B70,$D$3:D70,D70,$H$3:H70,H70)</f>
        <v>7</v>
      </c>
    </row>
    <row r="71" spans="1:19" ht="15" customHeight="1">
      <c r="A71" s="2" t="s">
        <v>42</v>
      </c>
      <c r="B71" s="2" t="s">
        <v>43</v>
      </c>
      <c r="C71" s="2" t="s">
        <v>44</v>
      </c>
      <c r="D71" s="2" t="s">
        <v>148</v>
      </c>
      <c r="E71" s="2" t="s">
        <v>149</v>
      </c>
      <c r="F71" s="3" t="s">
        <v>163</v>
      </c>
      <c r="G71" s="3" t="s">
        <v>164</v>
      </c>
      <c r="H71" s="3" t="s">
        <v>165</v>
      </c>
      <c r="I71" s="3" t="s">
        <v>166</v>
      </c>
      <c r="J71" s="10"/>
      <c r="K71" s="4">
        <v>8</v>
      </c>
      <c r="L71" s="5" t="s">
        <v>178</v>
      </c>
      <c r="M71" s="6" t="s">
        <v>177</v>
      </c>
      <c r="N71" s="7">
        <f t="shared" si="1"/>
        <v>20</v>
      </c>
      <c r="O71" s="13">
        <v>5</v>
      </c>
      <c r="P71" s="13">
        <v>5</v>
      </c>
      <c r="Q71" s="13">
        <v>5</v>
      </c>
      <c r="R71" s="13">
        <v>5</v>
      </c>
      <c r="S71" s="9">
        <f>COUNTIFS($B$3:B71,B71,$D$3:D71,D71,$H$3:H71,H71)</f>
        <v>8</v>
      </c>
    </row>
    <row r="72" spans="1:19" ht="15" customHeight="1">
      <c r="A72" s="2" t="s">
        <v>42</v>
      </c>
      <c r="B72" s="2" t="s">
        <v>43</v>
      </c>
      <c r="C72" s="2" t="s">
        <v>44</v>
      </c>
      <c r="D72" s="2" t="s">
        <v>148</v>
      </c>
      <c r="E72" s="2" t="s">
        <v>149</v>
      </c>
      <c r="F72" s="3" t="s">
        <v>163</v>
      </c>
      <c r="G72" s="3" t="s">
        <v>164</v>
      </c>
      <c r="H72" s="3" t="s">
        <v>165</v>
      </c>
      <c r="I72" s="3" t="s">
        <v>166</v>
      </c>
      <c r="J72" s="10"/>
      <c r="K72" s="15">
        <v>9</v>
      </c>
      <c r="L72" s="11" t="s">
        <v>179</v>
      </c>
      <c r="M72" s="12" t="s">
        <v>180</v>
      </c>
      <c r="N72" s="7">
        <f t="shared" si="1"/>
        <v>3</v>
      </c>
      <c r="O72" s="13">
        <v>0</v>
      </c>
      <c r="P72" s="13">
        <v>1</v>
      </c>
      <c r="Q72" s="13">
        <v>1</v>
      </c>
      <c r="R72" s="13">
        <v>1</v>
      </c>
      <c r="S72" s="9">
        <f>COUNTIFS($B$3:B72,B72,$D$3:D72,D72,$H$3:H72,H72)</f>
        <v>9</v>
      </c>
    </row>
    <row r="73" spans="1:19" ht="15" customHeight="1">
      <c r="A73" s="2" t="s">
        <v>42</v>
      </c>
      <c r="B73" s="2" t="s">
        <v>43</v>
      </c>
      <c r="C73" s="2" t="s">
        <v>44</v>
      </c>
      <c r="D73" s="2" t="s">
        <v>148</v>
      </c>
      <c r="E73" s="2" t="s">
        <v>149</v>
      </c>
      <c r="F73" s="3" t="s">
        <v>163</v>
      </c>
      <c r="G73" s="3" t="s">
        <v>164</v>
      </c>
      <c r="H73" s="3" t="s">
        <v>165</v>
      </c>
      <c r="I73" s="3" t="s">
        <v>166</v>
      </c>
      <c r="J73" s="10"/>
      <c r="K73" s="15">
        <v>10</v>
      </c>
      <c r="L73" s="11" t="s">
        <v>181</v>
      </c>
      <c r="M73" s="12" t="s">
        <v>31</v>
      </c>
      <c r="N73" s="7">
        <f t="shared" si="1"/>
        <v>30</v>
      </c>
      <c r="O73" s="13">
        <v>0</v>
      </c>
      <c r="P73" s="13">
        <v>10</v>
      </c>
      <c r="Q73" s="13">
        <v>10</v>
      </c>
      <c r="R73" s="13">
        <v>10</v>
      </c>
      <c r="S73" s="9">
        <f>COUNTIFS($B$3:B73,B73,$D$3:D73,D73,$H$3:H73,H73)</f>
        <v>10</v>
      </c>
    </row>
    <row r="74" spans="1:19" ht="15" customHeight="1">
      <c r="A74" s="2" t="s">
        <v>42</v>
      </c>
      <c r="B74" s="2" t="s">
        <v>43</v>
      </c>
      <c r="C74" s="2" t="s">
        <v>44</v>
      </c>
      <c r="D74" s="2" t="s">
        <v>148</v>
      </c>
      <c r="E74" s="2" t="s">
        <v>149</v>
      </c>
      <c r="F74" s="3" t="s">
        <v>163</v>
      </c>
      <c r="G74" s="3" t="s">
        <v>164</v>
      </c>
      <c r="H74" s="3" t="s">
        <v>165</v>
      </c>
      <c r="I74" s="3" t="s">
        <v>166</v>
      </c>
      <c r="J74" s="14"/>
      <c r="K74" s="15">
        <v>11</v>
      </c>
      <c r="L74" s="11" t="s">
        <v>182</v>
      </c>
      <c r="M74" s="12" t="s">
        <v>177</v>
      </c>
      <c r="N74" s="7">
        <f t="shared" si="1"/>
        <v>1</v>
      </c>
      <c r="O74" s="13">
        <v>0</v>
      </c>
      <c r="P74" s="13">
        <v>1</v>
      </c>
      <c r="Q74" s="13">
        <v>0</v>
      </c>
      <c r="R74" s="13">
        <v>0</v>
      </c>
      <c r="S74" s="9">
        <f>COUNTIFS($B$3:B74,B74,$D$3:D74,D74,$H$3:H74,H74)</f>
        <v>11</v>
      </c>
    </row>
    <row r="75" spans="1:19" ht="15" customHeight="1">
      <c r="A75" s="2" t="s">
        <v>42</v>
      </c>
      <c r="B75" s="2" t="s">
        <v>43</v>
      </c>
      <c r="C75" s="2" t="s">
        <v>44</v>
      </c>
      <c r="D75" s="2" t="s">
        <v>148</v>
      </c>
      <c r="E75" s="2" t="s">
        <v>149</v>
      </c>
      <c r="F75" s="17" t="s">
        <v>183</v>
      </c>
      <c r="G75" s="17" t="s">
        <v>184</v>
      </c>
      <c r="H75" s="17" t="s">
        <v>185</v>
      </c>
      <c r="I75" s="17" t="s">
        <v>186</v>
      </c>
      <c r="J75" s="17"/>
      <c r="K75" s="4">
        <v>1</v>
      </c>
      <c r="L75" s="5" t="s">
        <v>187</v>
      </c>
      <c r="M75" s="12" t="s">
        <v>31</v>
      </c>
      <c r="N75" s="7">
        <f t="shared" si="1"/>
        <v>200</v>
      </c>
      <c r="O75" s="13">
        <v>0</v>
      </c>
      <c r="P75" s="13">
        <v>200</v>
      </c>
      <c r="Q75" s="13">
        <v>0</v>
      </c>
      <c r="R75" s="13">
        <v>0</v>
      </c>
      <c r="S75" s="9">
        <f>COUNTIFS($B$3:B75,B75,$D$3:D75,D75,$H$3:H75,H75)</f>
        <v>1</v>
      </c>
    </row>
    <row r="76" spans="1:19" ht="15" customHeight="1">
      <c r="A76" s="2" t="s">
        <v>42</v>
      </c>
      <c r="B76" s="2" t="s">
        <v>43</v>
      </c>
      <c r="C76" s="2" t="s">
        <v>44</v>
      </c>
      <c r="D76" s="2" t="s">
        <v>148</v>
      </c>
      <c r="E76" s="2" t="s">
        <v>149</v>
      </c>
      <c r="F76" s="17" t="s">
        <v>183</v>
      </c>
      <c r="G76" s="17" t="s">
        <v>184</v>
      </c>
      <c r="H76" s="17" t="s">
        <v>185</v>
      </c>
      <c r="I76" s="17" t="s">
        <v>186</v>
      </c>
      <c r="J76" s="10"/>
      <c r="K76" s="4">
        <v>2</v>
      </c>
      <c r="L76" s="5" t="s">
        <v>188</v>
      </c>
      <c r="M76" s="12" t="s">
        <v>31</v>
      </c>
      <c r="N76" s="7">
        <f t="shared" si="1"/>
        <v>50</v>
      </c>
      <c r="O76" s="13">
        <v>0</v>
      </c>
      <c r="P76" s="13">
        <v>50</v>
      </c>
      <c r="Q76" s="13">
        <v>0</v>
      </c>
      <c r="R76" s="13">
        <v>0</v>
      </c>
      <c r="S76" s="9">
        <f>COUNTIFS($B$3:B76,B76,$D$3:D76,D76,$H$3:H76,H76)</f>
        <v>2</v>
      </c>
    </row>
    <row r="77" spans="1:19" ht="15" customHeight="1">
      <c r="A77" s="2" t="s">
        <v>42</v>
      </c>
      <c r="B77" s="2" t="s">
        <v>43</v>
      </c>
      <c r="C77" s="2" t="s">
        <v>44</v>
      </c>
      <c r="D77" s="2" t="s">
        <v>148</v>
      </c>
      <c r="E77" s="2" t="s">
        <v>149</v>
      </c>
      <c r="F77" s="17" t="s">
        <v>183</v>
      </c>
      <c r="G77" s="17" t="s">
        <v>184</v>
      </c>
      <c r="H77" s="17" t="s">
        <v>185</v>
      </c>
      <c r="I77" s="17" t="s">
        <v>186</v>
      </c>
      <c r="J77" s="10"/>
      <c r="K77" s="4">
        <v>3</v>
      </c>
      <c r="L77" s="5" t="s">
        <v>189</v>
      </c>
      <c r="M77" s="12" t="s">
        <v>156</v>
      </c>
      <c r="N77" s="7">
        <f t="shared" si="1"/>
        <v>200</v>
      </c>
      <c r="O77" s="13">
        <v>0</v>
      </c>
      <c r="P77" s="13">
        <v>200</v>
      </c>
      <c r="Q77" s="13">
        <v>0</v>
      </c>
      <c r="R77" s="13">
        <v>0</v>
      </c>
      <c r="S77" s="9">
        <f>COUNTIFS($B$3:B77,B77,$D$3:D77,D77,$H$3:H77,H77)</f>
        <v>3</v>
      </c>
    </row>
    <row r="78" spans="1:19" ht="15" customHeight="1">
      <c r="A78" s="2" t="s">
        <v>42</v>
      </c>
      <c r="B78" s="2" t="s">
        <v>43</v>
      </c>
      <c r="C78" s="2" t="s">
        <v>44</v>
      </c>
      <c r="D78" s="2" t="s">
        <v>148</v>
      </c>
      <c r="E78" s="2" t="s">
        <v>149</v>
      </c>
      <c r="F78" s="17" t="s">
        <v>183</v>
      </c>
      <c r="G78" s="17" t="s">
        <v>184</v>
      </c>
      <c r="H78" s="17" t="s">
        <v>185</v>
      </c>
      <c r="I78" s="17" t="s">
        <v>186</v>
      </c>
      <c r="J78" s="10"/>
      <c r="K78" s="4">
        <v>4</v>
      </c>
      <c r="L78" s="5" t="s">
        <v>190</v>
      </c>
      <c r="M78" s="12" t="s">
        <v>156</v>
      </c>
      <c r="N78" s="7">
        <f t="shared" si="1"/>
        <v>50</v>
      </c>
      <c r="O78" s="13">
        <v>0</v>
      </c>
      <c r="P78" s="13">
        <v>50</v>
      </c>
      <c r="Q78" s="13">
        <v>0</v>
      </c>
      <c r="R78" s="13">
        <v>0</v>
      </c>
      <c r="S78" s="9">
        <f>COUNTIFS($B$3:B78,B78,$D$3:D78,D78,$H$3:H78,H78)</f>
        <v>4</v>
      </c>
    </row>
    <row r="79" spans="1:19" ht="15" customHeight="1">
      <c r="A79" s="2" t="s">
        <v>42</v>
      </c>
      <c r="B79" s="2" t="s">
        <v>43</v>
      </c>
      <c r="C79" s="2" t="s">
        <v>44</v>
      </c>
      <c r="D79" s="2" t="s">
        <v>148</v>
      </c>
      <c r="E79" s="2" t="s">
        <v>149</v>
      </c>
      <c r="F79" s="17" t="s">
        <v>183</v>
      </c>
      <c r="G79" s="17" t="s">
        <v>184</v>
      </c>
      <c r="H79" s="17" t="s">
        <v>185</v>
      </c>
      <c r="I79" s="17" t="s">
        <v>186</v>
      </c>
      <c r="J79" s="10"/>
      <c r="K79" s="4">
        <v>5</v>
      </c>
      <c r="L79" s="5" t="s">
        <v>191</v>
      </c>
      <c r="M79" s="12" t="s">
        <v>158</v>
      </c>
      <c r="N79" s="7">
        <f t="shared" si="1"/>
        <v>200</v>
      </c>
      <c r="O79" s="13">
        <v>0</v>
      </c>
      <c r="P79" s="13">
        <v>0</v>
      </c>
      <c r="Q79" s="13">
        <v>200</v>
      </c>
      <c r="R79" s="13">
        <v>0</v>
      </c>
      <c r="S79" s="9">
        <f>COUNTIFS($B$3:B79,B79,$D$3:D79,D79,$H$3:H79,H79)</f>
        <v>5</v>
      </c>
    </row>
    <row r="80" spans="1:19" ht="15" customHeight="1">
      <c r="A80" s="2" t="s">
        <v>42</v>
      </c>
      <c r="B80" s="2" t="s">
        <v>43</v>
      </c>
      <c r="C80" s="2" t="s">
        <v>44</v>
      </c>
      <c r="D80" s="2" t="s">
        <v>148</v>
      </c>
      <c r="E80" s="2" t="s">
        <v>149</v>
      </c>
      <c r="F80" s="17" t="s">
        <v>183</v>
      </c>
      <c r="G80" s="17" t="s">
        <v>184</v>
      </c>
      <c r="H80" s="17" t="s">
        <v>185</v>
      </c>
      <c r="I80" s="17" t="s">
        <v>186</v>
      </c>
      <c r="J80" s="14"/>
      <c r="K80" s="15">
        <v>6</v>
      </c>
      <c r="L80" s="5" t="s">
        <v>192</v>
      </c>
      <c r="M80" s="12" t="s">
        <v>158</v>
      </c>
      <c r="N80" s="7">
        <f t="shared" si="1"/>
        <v>200</v>
      </c>
      <c r="O80" s="13">
        <v>0</v>
      </c>
      <c r="P80" s="13">
        <v>0</v>
      </c>
      <c r="Q80" s="13">
        <v>200</v>
      </c>
      <c r="R80" s="13">
        <v>0</v>
      </c>
      <c r="S80" s="9">
        <f>COUNTIFS($B$3:B80,B80,$D$3:D80,D80,$H$3:H80,H80)</f>
        <v>6</v>
      </c>
    </row>
    <row r="81" spans="1:19" ht="15" customHeight="1">
      <c r="A81" s="2" t="s">
        <v>42</v>
      </c>
      <c r="B81" s="2" t="s">
        <v>43</v>
      </c>
      <c r="C81" s="2" t="s">
        <v>44</v>
      </c>
      <c r="D81" s="2" t="s">
        <v>193</v>
      </c>
      <c r="E81" s="2" t="s">
        <v>194</v>
      </c>
      <c r="F81" s="3" t="s">
        <v>195</v>
      </c>
      <c r="G81" s="3" t="s">
        <v>194</v>
      </c>
      <c r="H81" s="3" t="s">
        <v>196</v>
      </c>
      <c r="I81" s="3" t="s">
        <v>197</v>
      </c>
      <c r="J81" s="3"/>
      <c r="K81" s="4">
        <v>1</v>
      </c>
      <c r="L81" s="5" t="s">
        <v>198</v>
      </c>
      <c r="M81" s="6" t="s">
        <v>199</v>
      </c>
      <c r="N81" s="7">
        <f t="shared" si="1"/>
        <v>90</v>
      </c>
      <c r="O81" s="8">
        <v>0</v>
      </c>
      <c r="P81" s="8">
        <v>0</v>
      </c>
      <c r="Q81" s="8">
        <v>90</v>
      </c>
      <c r="R81" s="8">
        <v>0</v>
      </c>
      <c r="S81" s="9">
        <f>COUNTIFS($B$3:B81,B81,$D$3:D81,D81,$H$3:H81,H81)</f>
        <v>1</v>
      </c>
    </row>
    <row r="82" spans="1:19" ht="15" customHeight="1">
      <c r="A82" s="2" t="s">
        <v>42</v>
      </c>
      <c r="B82" s="2" t="s">
        <v>43</v>
      </c>
      <c r="C82" s="2" t="s">
        <v>44</v>
      </c>
      <c r="D82" s="2" t="s">
        <v>193</v>
      </c>
      <c r="E82" s="2" t="s">
        <v>194</v>
      </c>
      <c r="F82" s="3" t="s">
        <v>195</v>
      </c>
      <c r="G82" s="3" t="s">
        <v>194</v>
      </c>
      <c r="H82" s="3" t="s">
        <v>196</v>
      </c>
      <c r="I82" s="3" t="s">
        <v>197</v>
      </c>
      <c r="J82" s="10"/>
      <c r="K82" s="4">
        <v>2</v>
      </c>
      <c r="L82" s="5" t="s">
        <v>200</v>
      </c>
      <c r="M82" s="6" t="s">
        <v>86</v>
      </c>
      <c r="N82" s="7">
        <f t="shared" si="1"/>
        <v>3600</v>
      </c>
      <c r="O82" s="8">
        <v>900</v>
      </c>
      <c r="P82" s="8">
        <v>900</v>
      </c>
      <c r="Q82" s="8">
        <v>900</v>
      </c>
      <c r="R82" s="8">
        <v>900</v>
      </c>
      <c r="S82" s="9">
        <f>COUNTIFS($B$3:B82,B82,$D$3:D82,D82,$H$3:H82,H82)</f>
        <v>2</v>
      </c>
    </row>
    <row r="83" spans="1:19" ht="15" customHeight="1">
      <c r="A83" s="2" t="s">
        <v>42</v>
      </c>
      <c r="B83" s="2" t="s">
        <v>43</v>
      </c>
      <c r="C83" s="2" t="s">
        <v>44</v>
      </c>
      <c r="D83" s="2" t="s">
        <v>193</v>
      </c>
      <c r="E83" s="2" t="s">
        <v>194</v>
      </c>
      <c r="F83" s="3" t="s">
        <v>195</v>
      </c>
      <c r="G83" s="3" t="s">
        <v>194</v>
      </c>
      <c r="H83" s="3" t="s">
        <v>196</v>
      </c>
      <c r="I83" s="3" t="s">
        <v>197</v>
      </c>
      <c r="J83" s="10"/>
      <c r="K83" s="4">
        <v>3</v>
      </c>
      <c r="L83" s="5" t="s">
        <v>201</v>
      </c>
      <c r="M83" s="6" t="s">
        <v>112</v>
      </c>
      <c r="N83" s="7">
        <f t="shared" si="1"/>
        <v>364</v>
      </c>
      <c r="O83" s="8">
        <v>91</v>
      </c>
      <c r="P83" s="8">
        <v>91</v>
      </c>
      <c r="Q83" s="8">
        <v>91</v>
      </c>
      <c r="R83" s="8">
        <v>91</v>
      </c>
      <c r="S83" s="9">
        <f>COUNTIFS($B$3:B83,B83,$D$3:D83,D83,$H$3:H83,H83)</f>
        <v>3</v>
      </c>
    </row>
    <row r="84" spans="1:19" ht="15" customHeight="1">
      <c r="A84" s="2" t="s">
        <v>42</v>
      </c>
      <c r="B84" s="2" t="s">
        <v>43</v>
      </c>
      <c r="C84" s="2" t="s">
        <v>44</v>
      </c>
      <c r="D84" s="2" t="s">
        <v>193</v>
      </c>
      <c r="E84" s="2" t="s">
        <v>194</v>
      </c>
      <c r="F84" s="3" t="s">
        <v>195</v>
      </c>
      <c r="G84" s="3" t="s">
        <v>194</v>
      </c>
      <c r="H84" s="3" t="s">
        <v>196</v>
      </c>
      <c r="I84" s="3" t="s">
        <v>197</v>
      </c>
      <c r="J84" s="10"/>
      <c r="K84" s="4">
        <v>4</v>
      </c>
      <c r="L84" s="5" t="s">
        <v>202</v>
      </c>
      <c r="M84" s="6" t="s">
        <v>114</v>
      </c>
      <c r="N84" s="7">
        <f t="shared" si="1"/>
        <v>9000</v>
      </c>
      <c r="O84" s="8">
        <v>2250</v>
      </c>
      <c r="P84" s="8">
        <v>2250</v>
      </c>
      <c r="Q84" s="8">
        <v>2250</v>
      </c>
      <c r="R84" s="8">
        <v>2250</v>
      </c>
      <c r="S84" s="9">
        <f>COUNTIFS($B$3:B84,B84,$D$3:D84,D84,$H$3:H84,H84)</f>
        <v>4</v>
      </c>
    </row>
    <row r="85" spans="1:19" ht="15" customHeight="1">
      <c r="A85" s="2" t="s">
        <v>42</v>
      </c>
      <c r="B85" s="2" t="s">
        <v>43</v>
      </c>
      <c r="C85" s="2" t="s">
        <v>44</v>
      </c>
      <c r="D85" s="2" t="s">
        <v>193</v>
      </c>
      <c r="E85" s="2" t="s">
        <v>194</v>
      </c>
      <c r="F85" s="3" t="s">
        <v>195</v>
      </c>
      <c r="G85" s="3" t="s">
        <v>194</v>
      </c>
      <c r="H85" s="3" t="s">
        <v>196</v>
      </c>
      <c r="I85" s="3" t="s">
        <v>197</v>
      </c>
      <c r="J85" s="10"/>
      <c r="K85" s="4">
        <v>5</v>
      </c>
      <c r="L85" s="5" t="s">
        <v>203</v>
      </c>
      <c r="M85" s="6" t="s">
        <v>204</v>
      </c>
      <c r="N85" s="7">
        <f t="shared" si="1"/>
        <v>9000</v>
      </c>
      <c r="O85" s="8">
        <v>2250</v>
      </c>
      <c r="P85" s="8">
        <v>2250</v>
      </c>
      <c r="Q85" s="8">
        <v>2250</v>
      </c>
      <c r="R85" s="8">
        <v>2250</v>
      </c>
      <c r="S85" s="9">
        <f>COUNTIFS($B$3:B85,B85,$D$3:D85,D85,$H$3:H85,H85)</f>
        <v>5</v>
      </c>
    </row>
    <row r="86" spans="1:19" ht="15" customHeight="1">
      <c r="A86" s="2" t="s">
        <v>42</v>
      </c>
      <c r="B86" s="2" t="s">
        <v>43</v>
      </c>
      <c r="C86" s="2" t="s">
        <v>44</v>
      </c>
      <c r="D86" s="2" t="s">
        <v>193</v>
      </c>
      <c r="E86" s="2" t="s">
        <v>194</v>
      </c>
      <c r="F86" s="3" t="s">
        <v>195</v>
      </c>
      <c r="G86" s="3" t="s">
        <v>194</v>
      </c>
      <c r="H86" s="3" t="s">
        <v>196</v>
      </c>
      <c r="I86" s="3" t="s">
        <v>197</v>
      </c>
      <c r="J86" s="14"/>
      <c r="K86" s="15">
        <v>6</v>
      </c>
      <c r="L86" s="11" t="s">
        <v>205</v>
      </c>
      <c r="M86" s="12" t="s">
        <v>29</v>
      </c>
      <c r="N86" s="7">
        <f t="shared" si="1"/>
        <v>1</v>
      </c>
      <c r="O86" s="13">
        <v>0</v>
      </c>
      <c r="P86" s="13">
        <v>1</v>
      </c>
      <c r="Q86" s="13">
        <v>0</v>
      </c>
      <c r="R86" s="13">
        <v>0</v>
      </c>
      <c r="S86" s="9">
        <f>COUNTIFS($B$3:B86,B86,$D$3:D86,D86,$H$3:H86,H86)</f>
        <v>6</v>
      </c>
    </row>
    <row r="87" spans="1:19" ht="15" customHeight="1">
      <c r="A87" s="2" t="s">
        <v>42</v>
      </c>
      <c r="B87" s="2" t="s">
        <v>43</v>
      </c>
      <c r="C87" s="2" t="s">
        <v>44</v>
      </c>
      <c r="D87" s="2" t="s">
        <v>206</v>
      </c>
      <c r="E87" s="2" t="s">
        <v>207</v>
      </c>
      <c r="F87" s="3" t="s">
        <v>195</v>
      </c>
      <c r="G87" s="3" t="s">
        <v>194</v>
      </c>
      <c r="H87" s="3" t="s">
        <v>208</v>
      </c>
      <c r="I87" s="3" t="s">
        <v>209</v>
      </c>
      <c r="J87" s="3"/>
      <c r="K87" s="4">
        <v>1</v>
      </c>
      <c r="L87" s="5" t="s">
        <v>210</v>
      </c>
      <c r="M87" s="6" t="s">
        <v>67</v>
      </c>
      <c r="N87" s="7">
        <f t="shared" si="1"/>
        <v>6</v>
      </c>
      <c r="O87" s="8">
        <v>2</v>
      </c>
      <c r="P87" s="8">
        <v>1</v>
      </c>
      <c r="Q87" s="8">
        <v>2</v>
      </c>
      <c r="R87" s="8">
        <v>1</v>
      </c>
      <c r="S87" s="9">
        <f>COUNTIFS($B$3:B87,B87,$D$3:D87,D87,$H$3:H87,H87)</f>
        <v>1</v>
      </c>
    </row>
    <row r="88" spans="1:19" ht="15" customHeight="1">
      <c r="A88" s="2" t="s">
        <v>42</v>
      </c>
      <c r="B88" s="2" t="s">
        <v>43</v>
      </c>
      <c r="C88" s="2" t="s">
        <v>44</v>
      </c>
      <c r="D88" s="2" t="s">
        <v>206</v>
      </c>
      <c r="E88" s="2" t="s">
        <v>207</v>
      </c>
      <c r="F88" s="3" t="s">
        <v>195</v>
      </c>
      <c r="G88" s="3" t="s">
        <v>194</v>
      </c>
      <c r="H88" s="3" t="s">
        <v>208</v>
      </c>
      <c r="I88" s="3" t="s">
        <v>209</v>
      </c>
      <c r="J88" s="10"/>
      <c r="K88" s="4">
        <v>2</v>
      </c>
      <c r="L88" s="5" t="s">
        <v>211</v>
      </c>
      <c r="M88" s="6" t="s">
        <v>212</v>
      </c>
      <c r="N88" s="7">
        <f t="shared" si="1"/>
        <v>25</v>
      </c>
      <c r="O88" s="8">
        <v>8</v>
      </c>
      <c r="P88" s="8">
        <v>5</v>
      </c>
      <c r="Q88" s="8">
        <v>8</v>
      </c>
      <c r="R88" s="8">
        <v>4</v>
      </c>
      <c r="S88" s="9">
        <f>COUNTIFS($B$3:B88,B88,$D$3:D88,D88,$H$3:H88,H88)</f>
        <v>2</v>
      </c>
    </row>
    <row r="89" spans="1:19" ht="15" customHeight="1">
      <c r="A89" s="2" t="s">
        <v>42</v>
      </c>
      <c r="B89" s="2" t="s">
        <v>43</v>
      </c>
      <c r="C89" s="2" t="s">
        <v>44</v>
      </c>
      <c r="D89" s="2" t="s">
        <v>206</v>
      </c>
      <c r="E89" s="2" t="s">
        <v>207</v>
      </c>
      <c r="F89" s="3" t="s">
        <v>195</v>
      </c>
      <c r="G89" s="3" t="s">
        <v>194</v>
      </c>
      <c r="H89" s="3" t="s">
        <v>208</v>
      </c>
      <c r="I89" s="3" t="s">
        <v>209</v>
      </c>
      <c r="J89" s="10"/>
      <c r="K89" s="4">
        <v>3</v>
      </c>
      <c r="L89" s="5" t="s">
        <v>213</v>
      </c>
      <c r="M89" s="6" t="s">
        <v>214</v>
      </c>
      <c r="N89" s="7">
        <f t="shared" si="1"/>
        <v>1</v>
      </c>
      <c r="O89" s="8">
        <v>0</v>
      </c>
      <c r="P89" s="8">
        <v>1</v>
      </c>
      <c r="Q89" s="8">
        <v>0</v>
      </c>
      <c r="R89" s="8">
        <v>0</v>
      </c>
      <c r="S89" s="9">
        <f>COUNTIFS($B$3:B89,B89,$D$3:D89,D89,$H$3:H89,H89)</f>
        <v>3</v>
      </c>
    </row>
    <row r="90" spans="1:19" ht="15" customHeight="1">
      <c r="A90" s="2" t="s">
        <v>42</v>
      </c>
      <c r="B90" s="2" t="s">
        <v>43</v>
      </c>
      <c r="C90" s="2" t="s">
        <v>44</v>
      </c>
      <c r="D90" s="2" t="s">
        <v>206</v>
      </c>
      <c r="E90" s="2" t="s">
        <v>207</v>
      </c>
      <c r="F90" s="3" t="s">
        <v>195</v>
      </c>
      <c r="G90" s="3" t="s">
        <v>194</v>
      </c>
      <c r="H90" s="3" t="s">
        <v>208</v>
      </c>
      <c r="I90" s="3" t="s">
        <v>209</v>
      </c>
      <c r="J90" s="10"/>
      <c r="K90" s="4">
        <v>4</v>
      </c>
      <c r="L90" s="5" t="s">
        <v>215</v>
      </c>
      <c r="M90" s="6" t="s">
        <v>99</v>
      </c>
      <c r="N90" s="7">
        <f t="shared" si="1"/>
        <v>1</v>
      </c>
      <c r="O90" s="8">
        <v>1</v>
      </c>
      <c r="P90" s="8">
        <v>0</v>
      </c>
      <c r="Q90" s="8">
        <v>0</v>
      </c>
      <c r="R90" s="8">
        <v>0</v>
      </c>
      <c r="S90" s="9">
        <f>COUNTIFS($B$3:B90,B90,$D$3:D90,D90,$H$3:H90,H90)</f>
        <v>4</v>
      </c>
    </row>
    <row r="91" spans="1:19" ht="15" customHeight="1">
      <c r="A91" s="2" t="s">
        <v>42</v>
      </c>
      <c r="B91" s="2" t="s">
        <v>43</v>
      </c>
      <c r="C91" s="2" t="s">
        <v>44</v>
      </c>
      <c r="D91" s="2" t="s">
        <v>206</v>
      </c>
      <c r="E91" s="2" t="s">
        <v>207</v>
      </c>
      <c r="F91" s="3" t="s">
        <v>195</v>
      </c>
      <c r="G91" s="3" t="s">
        <v>194</v>
      </c>
      <c r="H91" s="3" t="s">
        <v>208</v>
      </c>
      <c r="I91" s="3" t="s">
        <v>209</v>
      </c>
      <c r="J91" s="10"/>
      <c r="K91" s="4">
        <v>5</v>
      </c>
      <c r="L91" s="5" t="s">
        <v>216</v>
      </c>
      <c r="M91" s="6" t="s">
        <v>217</v>
      </c>
      <c r="N91" s="7">
        <f t="shared" si="1"/>
        <v>180</v>
      </c>
      <c r="O91" s="8">
        <v>0</v>
      </c>
      <c r="P91" s="8">
        <v>0</v>
      </c>
      <c r="Q91" s="13">
        <v>100</v>
      </c>
      <c r="R91" s="13">
        <v>80</v>
      </c>
      <c r="S91" s="9">
        <f>COUNTIFS($B$3:B91,B91,$D$3:D91,D91,$H$3:H91,H91)</f>
        <v>5</v>
      </c>
    </row>
    <row r="92" spans="1:19" ht="15" customHeight="1">
      <c r="A92" s="2" t="s">
        <v>42</v>
      </c>
      <c r="B92" s="2" t="s">
        <v>43</v>
      </c>
      <c r="C92" s="2" t="s">
        <v>44</v>
      </c>
      <c r="D92" s="2" t="s">
        <v>206</v>
      </c>
      <c r="E92" s="2" t="s">
        <v>207</v>
      </c>
      <c r="F92" s="3" t="s">
        <v>195</v>
      </c>
      <c r="G92" s="3" t="s">
        <v>194</v>
      </c>
      <c r="H92" s="3" t="s">
        <v>208</v>
      </c>
      <c r="I92" s="3" t="s">
        <v>209</v>
      </c>
      <c r="J92" s="10"/>
      <c r="K92" s="4">
        <v>6</v>
      </c>
      <c r="L92" s="5" t="s">
        <v>218</v>
      </c>
      <c r="M92" s="6" t="s">
        <v>112</v>
      </c>
      <c r="N92" s="7">
        <f t="shared" si="1"/>
        <v>1</v>
      </c>
      <c r="O92" s="8">
        <v>1</v>
      </c>
      <c r="P92" s="8">
        <v>0</v>
      </c>
      <c r="Q92" s="8">
        <v>0</v>
      </c>
      <c r="R92" s="8">
        <v>0</v>
      </c>
      <c r="S92" s="9">
        <f>COUNTIFS($B$3:B92,B92,$D$3:D92,D92,$H$3:H92,H92)</f>
        <v>6</v>
      </c>
    </row>
    <row r="93" spans="1:19" ht="15" customHeight="1">
      <c r="A93" s="2" t="s">
        <v>42</v>
      </c>
      <c r="B93" s="2" t="s">
        <v>43</v>
      </c>
      <c r="C93" s="2" t="s">
        <v>44</v>
      </c>
      <c r="D93" s="2" t="s">
        <v>206</v>
      </c>
      <c r="E93" s="2" t="s">
        <v>207</v>
      </c>
      <c r="F93" s="3" t="s">
        <v>195</v>
      </c>
      <c r="G93" s="3" t="s">
        <v>194</v>
      </c>
      <c r="H93" s="3" t="s">
        <v>208</v>
      </c>
      <c r="I93" s="3" t="s">
        <v>209</v>
      </c>
      <c r="J93" s="10"/>
      <c r="K93" s="4">
        <v>7</v>
      </c>
      <c r="L93" s="5" t="s">
        <v>219</v>
      </c>
      <c r="M93" s="6" t="s">
        <v>217</v>
      </c>
      <c r="N93" s="7">
        <f t="shared" si="1"/>
        <v>40</v>
      </c>
      <c r="O93" s="8">
        <v>0</v>
      </c>
      <c r="P93" s="8">
        <v>0</v>
      </c>
      <c r="Q93" s="8">
        <v>20</v>
      </c>
      <c r="R93" s="8">
        <v>20</v>
      </c>
      <c r="S93" s="9">
        <f>COUNTIFS($B$3:B93,B93,$D$3:D93,D93,$H$3:H93,H93)</f>
        <v>7</v>
      </c>
    </row>
    <row r="94" spans="1:19" ht="15" customHeight="1">
      <c r="A94" s="2" t="s">
        <v>42</v>
      </c>
      <c r="B94" s="2" t="s">
        <v>43</v>
      </c>
      <c r="C94" s="2" t="s">
        <v>44</v>
      </c>
      <c r="D94" s="2" t="s">
        <v>206</v>
      </c>
      <c r="E94" s="2" t="s">
        <v>207</v>
      </c>
      <c r="F94" s="3" t="s">
        <v>195</v>
      </c>
      <c r="G94" s="3" t="s">
        <v>194</v>
      </c>
      <c r="H94" s="3" t="s">
        <v>208</v>
      </c>
      <c r="I94" s="3" t="s">
        <v>209</v>
      </c>
      <c r="J94" s="10"/>
      <c r="K94" s="4">
        <v>8</v>
      </c>
      <c r="L94" s="5" t="s">
        <v>220</v>
      </c>
      <c r="M94" s="6" t="s">
        <v>217</v>
      </c>
      <c r="N94" s="7">
        <f t="shared" si="1"/>
        <v>85</v>
      </c>
      <c r="O94" s="8">
        <v>0</v>
      </c>
      <c r="P94" s="8">
        <v>0</v>
      </c>
      <c r="Q94" s="13">
        <v>50</v>
      </c>
      <c r="R94" s="13">
        <v>35</v>
      </c>
      <c r="S94" s="9">
        <f>COUNTIFS($B$3:B94,B94,$D$3:D94,D94,$H$3:H94,H94)</f>
        <v>8</v>
      </c>
    </row>
    <row r="95" spans="1:19" ht="15" customHeight="1">
      <c r="A95" s="2" t="s">
        <v>42</v>
      </c>
      <c r="B95" s="2" t="s">
        <v>43</v>
      </c>
      <c r="C95" s="2" t="s">
        <v>44</v>
      </c>
      <c r="D95" s="2" t="s">
        <v>206</v>
      </c>
      <c r="E95" s="2" t="s">
        <v>207</v>
      </c>
      <c r="F95" s="3" t="s">
        <v>195</v>
      </c>
      <c r="G95" s="3" t="s">
        <v>194</v>
      </c>
      <c r="H95" s="3" t="s">
        <v>208</v>
      </c>
      <c r="I95" s="3" t="s">
        <v>209</v>
      </c>
      <c r="J95" s="10"/>
      <c r="K95" s="4">
        <v>9</v>
      </c>
      <c r="L95" s="5" t="s">
        <v>221</v>
      </c>
      <c r="M95" s="6" t="s">
        <v>217</v>
      </c>
      <c r="N95" s="7">
        <f t="shared" si="1"/>
        <v>30</v>
      </c>
      <c r="O95" s="8">
        <v>0</v>
      </c>
      <c r="P95" s="8">
        <v>0</v>
      </c>
      <c r="Q95" s="8">
        <v>0</v>
      </c>
      <c r="R95" s="8">
        <v>30</v>
      </c>
      <c r="S95" s="9">
        <f>COUNTIFS($B$3:B95,B95,$D$3:D95,D95,$H$3:H95,H95)</f>
        <v>9</v>
      </c>
    </row>
    <row r="96" spans="1:19" ht="15" customHeight="1">
      <c r="A96" s="2" t="s">
        <v>42</v>
      </c>
      <c r="B96" s="2" t="s">
        <v>43</v>
      </c>
      <c r="C96" s="2" t="s">
        <v>44</v>
      </c>
      <c r="D96" s="2" t="s">
        <v>206</v>
      </c>
      <c r="E96" s="2" t="s">
        <v>207</v>
      </c>
      <c r="F96" s="3" t="s">
        <v>195</v>
      </c>
      <c r="G96" s="3" t="s">
        <v>194</v>
      </c>
      <c r="H96" s="3" t="s">
        <v>208</v>
      </c>
      <c r="I96" s="3" t="s">
        <v>209</v>
      </c>
      <c r="J96" s="10"/>
      <c r="K96" s="4">
        <v>10</v>
      </c>
      <c r="L96" s="5" t="s">
        <v>222</v>
      </c>
      <c r="M96" s="6" t="s">
        <v>217</v>
      </c>
      <c r="N96" s="7">
        <f t="shared" si="1"/>
        <v>30</v>
      </c>
      <c r="O96" s="8">
        <v>0</v>
      </c>
      <c r="P96" s="8">
        <v>0</v>
      </c>
      <c r="Q96" s="8">
        <v>0</v>
      </c>
      <c r="R96" s="8">
        <v>30</v>
      </c>
      <c r="S96" s="9">
        <f>COUNTIFS($B$3:B96,B96,$D$3:D96,D96,$H$3:H96,H96)</f>
        <v>10</v>
      </c>
    </row>
    <row r="97" spans="1:19" ht="15" customHeight="1">
      <c r="A97" s="2" t="s">
        <v>42</v>
      </c>
      <c r="B97" s="2" t="s">
        <v>43</v>
      </c>
      <c r="C97" s="2" t="s">
        <v>44</v>
      </c>
      <c r="D97" s="2" t="s">
        <v>206</v>
      </c>
      <c r="E97" s="2" t="s">
        <v>207</v>
      </c>
      <c r="F97" s="3" t="s">
        <v>195</v>
      </c>
      <c r="G97" s="3" t="s">
        <v>194</v>
      </c>
      <c r="H97" s="3" t="s">
        <v>208</v>
      </c>
      <c r="I97" s="3" t="s">
        <v>209</v>
      </c>
      <c r="J97" s="10"/>
      <c r="K97" s="4">
        <v>11</v>
      </c>
      <c r="L97" s="5" t="s">
        <v>223</v>
      </c>
      <c r="M97" s="6" t="s">
        <v>217</v>
      </c>
      <c r="N97" s="7">
        <f t="shared" si="1"/>
        <v>10</v>
      </c>
      <c r="O97" s="8">
        <v>0</v>
      </c>
      <c r="P97" s="8">
        <v>0</v>
      </c>
      <c r="Q97" s="8">
        <v>0</v>
      </c>
      <c r="R97" s="8">
        <v>10</v>
      </c>
      <c r="S97" s="9">
        <f>COUNTIFS($B$3:B97,B97,$D$3:D97,D97,$H$3:H97,H97)</f>
        <v>11</v>
      </c>
    </row>
    <row r="98" spans="1:19" ht="15" customHeight="1">
      <c r="A98" s="2" t="s">
        <v>42</v>
      </c>
      <c r="B98" s="2" t="s">
        <v>43</v>
      </c>
      <c r="C98" s="2" t="s">
        <v>44</v>
      </c>
      <c r="D98" s="2" t="s">
        <v>206</v>
      </c>
      <c r="E98" s="2" t="s">
        <v>207</v>
      </c>
      <c r="F98" s="3" t="s">
        <v>195</v>
      </c>
      <c r="G98" s="3" t="s">
        <v>194</v>
      </c>
      <c r="H98" s="3" t="s">
        <v>208</v>
      </c>
      <c r="I98" s="3" t="s">
        <v>209</v>
      </c>
      <c r="J98" s="10"/>
      <c r="K98" s="4">
        <v>12</v>
      </c>
      <c r="L98" s="5" t="s">
        <v>224</v>
      </c>
      <c r="M98" s="6" t="s">
        <v>217</v>
      </c>
      <c r="N98" s="7">
        <f t="shared" si="1"/>
        <v>30</v>
      </c>
      <c r="O98" s="8">
        <v>0</v>
      </c>
      <c r="P98" s="8">
        <v>0</v>
      </c>
      <c r="Q98" s="8">
        <v>0</v>
      </c>
      <c r="R98" s="8">
        <v>30</v>
      </c>
      <c r="S98" s="9">
        <f>COUNTIFS($B$3:B98,B98,$D$3:D98,D98,$H$3:H98,H98)</f>
        <v>12</v>
      </c>
    </row>
    <row r="99" spans="1:19" ht="15" customHeight="1">
      <c r="A99" s="2" t="s">
        <v>42</v>
      </c>
      <c r="B99" s="2" t="s">
        <v>43</v>
      </c>
      <c r="C99" s="2" t="s">
        <v>44</v>
      </c>
      <c r="D99" s="2" t="s">
        <v>206</v>
      </c>
      <c r="E99" s="2" t="s">
        <v>207</v>
      </c>
      <c r="F99" s="3" t="s">
        <v>195</v>
      </c>
      <c r="G99" s="3" t="s">
        <v>194</v>
      </c>
      <c r="H99" s="3" t="s">
        <v>208</v>
      </c>
      <c r="I99" s="3" t="s">
        <v>209</v>
      </c>
      <c r="J99" s="10"/>
      <c r="K99" s="4">
        <v>13</v>
      </c>
      <c r="L99" s="5" t="s">
        <v>225</v>
      </c>
      <c r="M99" s="6" t="s">
        <v>217</v>
      </c>
      <c r="N99" s="7">
        <f t="shared" si="1"/>
        <v>10</v>
      </c>
      <c r="O99" s="8">
        <v>0</v>
      </c>
      <c r="P99" s="8">
        <v>0</v>
      </c>
      <c r="Q99" s="8">
        <v>0</v>
      </c>
      <c r="R99" s="8">
        <v>10</v>
      </c>
      <c r="S99" s="9">
        <f>COUNTIFS($B$3:B99,B99,$D$3:D99,D99,$H$3:H99,H99)</f>
        <v>13</v>
      </c>
    </row>
    <row r="100" spans="1:19" ht="15" customHeight="1">
      <c r="A100" s="2" t="s">
        <v>42</v>
      </c>
      <c r="B100" s="2" t="s">
        <v>43</v>
      </c>
      <c r="C100" s="2" t="s">
        <v>44</v>
      </c>
      <c r="D100" s="2" t="s">
        <v>206</v>
      </c>
      <c r="E100" s="2" t="s">
        <v>207</v>
      </c>
      <c r="F100" s="3" t="s">
        <v>195</v>
      </c>
      <c r="G100" s="3" t="s">
        <v>194</v>
      </c>
      <c r="H100" s="3" t="s">
        <v>208</v>
      </c>
      <c r="I100" s="3" t="s">
        <v>209</v>
      </c>
      <c r="J100" s="10"/>
      <c r="K100" s="4">
        <v>14</v>
      </c>
      <c r="L100" s="5" t="s">
        <v>226</v>
      </c>
      <c r="M100" s="6" t="s">
        <v>217</v>
      </c>
      <c r="N100" s="7">
        <f t="shared" si="1"/>
        <v>5</v>
      </c>
      <c r="O100" s="8">
        <v>0</v>
      </c>
      <c r="P100" s="8">
        <v>0</v>
      </c>
      <c r="Q100" s="8">
        <v>0</v>
      </c>
      <c r="R100" s="8">
        <v>5</v>
      </c>
      <c r="S100" s="9">
        <f>COUNTIFS($B$3:B100,B100,$D$3:D100,D100,$H$3:H100,H100)</f>
        <v>14</v>
      </c>
    </row>
    <row r="101" spans="1:19" ht="15" customHeight="1">
      <c r="A101" s="2" t="s">
        <v>42</v>
      </c>
      <c r="B101" s="2" t="s">
        <v>43</v>
      </c>
      <c r="C101" s="2" t="s">
        <v>44</v>
      </c>
      <c r="D101" s="2" t="s">
        <v>206</v>
      </c>
      <c r="E101" s="2" t="s">
        <v>207</v>
      </c>
      <c r="F101" s="3" t="s">
        <v>195</v>
      </c>
      <c r="G101" s="3" t="s">
        <v>194</v>
      </c>
      <c r="H101" s="3" t="s">
        <v>208</v>
      </c>
      <c r="I101" s="3" t="s">
        <v>209</v>
      </c>
      <c r="J101" s="10"/>
      <c r="K101" s="15">
        <v>15</v>
      </c>
      <c r="L101" s="5" t="s">
        <v>227</v>
      </c>
      <c r="M101" s="6" t="s">
        <v>217</v>
      </c>
      <c r="N101" s="7">
        <f t="shared" si="1"/>
        <v>30</v>
      </c>
      <c r="O101" s="8">
        <v>0</v>
      </c>
      <c r="P101" s="8">
        <v>0</v>
      </c>
      <c r="Q101" s="8">
        <v>0</v>
      </c>
      <c r="R101" s="8">
        <v>30</v>
      </c>
      <c r="S101" s="9">
        <f>COUNTIFS($B$3:B101,B101,$D$3:D101,D101,$H$3:H101,H101)</f>
        <v>15</v>
      </c>
    </row>
    <row r="102" spans="1:19" ht="15" customHeight="1">
      <c r="A102" s="2" t="s">
        <v>42</v>
      </c>
      <c r="B102" s="2" t="s">
        <v>43</v>
      </c>
      <c r="C102" s="2" t="s">
        <v>44</v>
      </c>
      <c r="D102" s="2" t="s">
        <v>206</v>
      </c>
      <c r="E102" s="2" t="s">
        <v>207</v>
      </c>
      <c r="F102" s="3" t="s">
        <v>195</v>
      </c>
      <c r="G102" s="3" t="s">
        <v>194</v>
      </c>
      <c r="H102" s="3" t="s">
        <v>208</v>
      </c>
      <c r="I102" s="3" t="s">
        <v>209</v>
      </c>
      <c r="J102" s="10"/>
      <c r="K102" s="15">
        <v>16</v>
      </c>
      <c r="L102" s="5" t="s">
        <v>228</v>
      </c>
      <c r="M102" s="6" t="s">
        <v>217</v>
      </c>
      <c r="N102" s="7">
        <f t="shared" si="1"/>
        <v>50</v>
      </c>
      <c r="O102" s="8">
        <v>0</v>
      </c>
      <c r="P102" s="8">
        <v>0</v>
      </c>
      <c r="Q102" s="8">
        <v>0</v>
      </c>
      <c r="R102" s="8">
        <v>50</v>
      </c>
      <c r="S102" s="9">
        <f>COUNTIFS($B$3:B102,B102,$D$3:D102,D102,$H$3:H102,H102)</f>
        <v>16</v>
      </c>
    </row>
    <row r="103" spans="1:19" ht="15" customHeight="1">
      <c r="A103" s="2" t="s">
        <v>42</v>
      </c>
      <c r="B103" s="2" t="s">
        <v>43</v>
      </c>
      <c r="C103" s="2" t="s">
        <v>44</v>
      </c>
      <c r="D103" s="2" t="s">
        <v>206</v>
      </c>
      <c r="E103" s="2" t="s">
        <v>207</v>
      </c>
      <c r="F103" s="3" t="s">
        <v>195</v>
      </c>
      <c r="G103" s="3" t="s">
        <v>194</v>
      </c>
      <c r="H103" s="3" t="s">
        <v>208</v>
      </c>
      <c r="I103" s="3" t="s">
        <v>209</v>
      </c>
      <c r="J103" s="10"/>
      <c r="K103" s="15">
        <v>17</v>
      </c>
      <c r="L103" s="5" t="s">
        <v>229</v>
      </c>
      <c r="M103" s="6" t="s">
        <v>217</v>
      </c>
      <c r="N103" s="7">
        <f t="shared" si="1"/>
        <v>50</v>
      </c>
      <c r="O103" s="8">
        <v>0</v>
      </c>
      <c r="P103" s="8">
        <v>0</v>
      </c>
      <c r="Q103" s="8">
        <v>0</v>
      </c>
      <c r="R103" s="8">
        <v>50</v>
      </c>
      <c r="S103" s="9">
        <f>COUNTIFS($B$3:B103,B103,$D$3:D103,D103,$H$3:H103,H103)</f>
        <v>17</v>
      </c>
    </row>
    <row r="104" spans="1:19" ht="15" customHeight="1">
      <c r="A104" s="2" t="s">
        <v>42</v>
      </c>
      <c r="B104" s="2" t="s">
        <v>43</v>
      </c>
      <c r="C104" s="2" t="s">
        <v>44</v>
      </c>
      <c r="D104" s="2" t="s">
        <v>206</v>
      </c>
      <c r="E104" s="2" t="s">
        <v>207</v>
      </c>
      <c r="F104" s="3" t="s">
        <v>195</v>
      </c>
      <c r="G104" s="3" t="s">
        <v>194</v>
      </c>
      <c r="H104" s="3" t="s">
        <v>208</v>
      </c>
      <c r="I104" s="3" t="s">
        <v>209</v>
      </c>
      <c r="J104" s="10"/>
      <c r="K104" s="15">
        <v>18</v>
      </c>
      <c r="L104" s="5" t="s">
        <v>230</v>
      </c>
      <c r="M104" s="6" t="s">
        <v>217</v>
      </c>
      <c r="N104" s="7">
        <f t="shared" si="1"/>
        <v>85</v>
      </c>
      <c r="O104" s="8">
        <v>0</v>
      </c>
      <c r="P104" s="8">
        <v>0</v>
      </c>
      <c r="Q104" s="8">
        <v>0</v>
      </c>
      <c r="R104" s="8">
        <v>85</v>
      </c>
      <c r="S104" s="9">
        <f>COUNTIFS($B$3:B104,B104,$D$3:D104,D104,$H$3:H104,H104)</f>
        <v>18</v>
      </c>
    </row>
    <row r="105" spans="1:19" ht="15" customHeight="1">
      <c r="A105" s="2" t="s">
        <v>42</v>
      </c>
      <c r="B105" s="2" t="s">
        <v>43</v>
      </c>
      <c r="C105" s="2" t="s">
        <v>44</v>
      </c>
      <c r="D105" s="2" t="s">
        <v>206</v>
      </c>
      <c r="E105" s="2" t="s">
        <v>207</v>
      </c>
      <c r="F105" s="3" t="s">
        <v>195</v>
      </c>
      <c r="G105" s="3" t="s">
        <v>194</v>
      </c>
      <c r="H105" s="3" t="s">
        <v>208</v>
      </c>
      <c r="I105" s="3" t="s">
        <v>209</v>
      </c>
      <c r="J105" s="10"/>
      <c r="K105" s="15">
        <v>19</v>
      </c>
      <c r="L105" s="5" t="s">
        <v>231</v>
      </c>
      <c r="M105" s="6" t="s">
        <v>217</v>
      </c>
      <c r="N105" s="7">
        <f t="shared" si="1"/>
        <v>50</v>
      </c>
      <c r="O105" s="8">
        <v>0</v>
      </c>
      <c r="P105" s="8">
        <v>0</v>
      </c>
      <c r="Q105" s="8">
        <v>0</v>
      </c>
      <c r="R105" s="8">
        <v>50</v>
      </c>
      <c r="S105" s="9">
        <f>COUNTIFS($B$3:B105,B105,$D$3:D105,D105,$H$3:H105,H105)</f>
        <v>19</v>
      </c>
    </row>
    <row r="106" spans="1:19" ht="15" customHeight="1">
      <c r="A106" s="2" t="s">
        <v>42</v>
      </c>
      <c r="B106" s="2" t="s">
        <v>43</v>
      </c>
      <c r="C106" s="2" t="s">
        <v>44</v>
      </c>
      <c r="D106" s="2" t="s">
        <v>206</v>
      </c>
      <c r="E106" s="2" t="s">
        <v>207</v>
      </c>
      <c r="F106" s="3" t="s">
        <v>195</v>
      </c>
      <c r="G106" s="3" t="s">
        <v>194</v>
      </c>
      <c r="H106" s="3" t="s">
        <v>208</v>
      </c>
      <c r="I106" s="3" t="s">
        <v>209</v>
      </c>
      <c r="J106" s="10"/>
      <c r="K106" s="15">
        <v>20</v>
      </c>
      <c r="L106" s="5" t="s">
        <v>232</v>
      </c>
      <c r="M106" s="6" t="s">
        <v>233</v>
      </c>
      <c r="N106" s="7">
        <f t="shared" si="1"/>
        <v>1</v>
      </c>
      <c r="O106" s="8">
        <v>1</v>
      </c>
      <c r="P106" s="8">
        <v>0</v>
      </c>
      <c r="Q106" s="8">
        <v>0</v>
      </c>
      <c r="R106" s="8">
        <v>0</v>
      </c>
      <c r="S106" s="9">
        <f>COUNTIFS($B$3:B106,B106,$D$3:D106,D106,$H$3:H106,H106)</f>
        <v>20</v>
      </c>
    </row>
    <row r="107" spans="1:19" ht="15" customHeight="1">
      <c r="A107" s="2" t="s">
        <v>42</v>
      </c>
      <c r="B107" s="2" t="s">
        <v>43</v>
      </c>
      <c r="C107" s="2" t="s">
        <v>44</v>
      </c>
      <c r="D107" s="2" t="s">
        <v>206</v>
      </c>
      <c r="E107" s="2" t="s">
        <v>207</v>
      </c>
      <c r="F107" s="3" t="s">
        <v>195</v>
      </c>
      <c r="G107" s="3" t="s">
        <v>194</v>
      </c>
      <c r="H107" s="3" t="s">
        <v>208</v>
      </c>
      <c r="I107" s="3" t="s">
        <v>209</v>
      </c>
      <c r="J107" s="10"/>
      <c r="K107" s="15">
        <v>21</v>
      </c>
      <c r="L107" s="5" t="s">
        <v>234</v>
      </c>
      <c r="M107" s="6" t="s">
        <v>235</v>
      </c>
      <c r="N107" s="7">
        <f t="shared" si="1"/>
        <v>1</v>
      </c>
      <c r="O107" s="8">
        <v>1</v>
      </c>
      <c r="P107" s="8">
        <v>0</v>
      </c>
      <c r="Q107" s="8">
        <v>0</v>
      </c>
      <c r="R107" s="8">
        <v>0</v>
      </c>
      <c r="S107" s="9">
        <f>COUNTIFS($B$3:B107,B107,$D$3:D107,D107,$H$3:H107,H107)</f>
        <v>21</v>
      </c>
    </row>
    <row r="108" spans="1:19" ht="15" customHeight="1">
      <c r="A108" s="2" t="s">
        <v>42</v>
      </c>
      <c r="B108" s="2" t="s">
        <v>43</v>
      </c>
      <c r="C108" s="2" t="s">
        <v>44</v>
      </c>
      <c r="D108" s="2" t="s">
        <v>206</v>
      </c>
      <c r="E108" s="2" t="s">
        <v>207</v>
      </c>
      <c r="F108" s="3" t="s">
        <v>195</v>
      </c>
      <c r="G108" s="3" t="s">
        <v>194</v>
      </c>
      <c r="H108" s="3" t="s">
        <v>208</v>
      </c>
      <c r="I108" s="3" t="s">
        <v>209</v>
      </c>
      <c r="J108" s="10"/>
      <c r="K108" s="15">
        <v>22</v>
      </c>
      <c r="L108" s="5" t="s">
        <v>236</v>
      </c>
      <c r="M108" s="6" t="s">
        <v>237</v>
      </c>
      <c r="N108" s="7">
        <f t="shared" si="1"/>
        <v>400</v>
      </c>
      <c r="O108" s="8">
        <v>0</v>
      </c>
      <c r="P108" s="8">
        <v>0</v>
      </c>
      <c r="Q108" s="8">
        <v>200</v>
      </c>
      <c r="R108" s="8">
        <v>200</v>
      </c>
      <c r="S108" s="9">
        <f>COUNTIFS($B$3:B108,B108,$D$3:D108,D108,$H$3:H108,H108)</f>
        <v>22</v>
      </c>
    </row>
    <row r="109" spans="1:19" ht="15" customHeight="1">
      <c r="A109" s="2" t="s">
        <v>42</v>
      </c>
      <c r="B109" s="2" t="s">
        <v>43</v>
      </c>
      <c r="C109" s="2" t="s">
        <v>44</v>
      </c>
      <c r="D109" s="2" t="s">
        <v>206</v>
      </c>
      <c r="E109" s="2" t="s">
        <v>207</v>
      </c>
      <c r="F109" s="3" t="s">
        <v>195</v>
      </c>
      <c r="G109" s="3" t="s">
        <v>194</v>
      </c>
      <c r="H109" s="3" t="s">
        <v>208</v>
      </c>
      <c r="I109" s="3" t="s">
        <v>209</v>
      </c>
      <c r="J109" s="10"/>
      <c r="K109" s="15">
        <v>23</v>
      </c>
      <c r="L109" s="5" t="s">
        <v>238</v>
      </c>
      <c r="M109" s="6" t="s">
        <v>217</v>
      </c>
      <c r="N109" s="7">
        <f t="shared" si="1"/>
        <v>10</v>
      </c>
      <c r="O109" s="8">
        <v>0</v>
      </c>
      <c r="P109" s="8">
        <v>0</v>
      </c>
      <c r="Q109" s="8">
        <v>0</v>
      </c>
      <c r="R109" s="8">
        <v>10</v>
      </c>
      <c r="S109" s="9">
        <f>COUNTIFS($B$3:B109,B109,$D$3:D109,D109,$H$3:H109,H109)</f>
        <v>23</v>
      </c>
    </row>
    <row r="110" spans="1:19" ht="15" customHeight="1">
      <c r="A110" s="2" t="s">
        <v>42</v>
      </c>
      <c r="B110" s="2" t="s">
        <v>43</v>
      </c>
      <c r="C110" s="2" t="s">
        <v>44</v>
      </c>
      <c r="D110" s="2" t="s">
        <v>206</v>
      </c>
      <c r="E110" s="2" t="s">
        <v>207</v>
      </c>
      <c r="F110" s="3" t="s">
        <v>195</v>
      </c>
      <c r="G110" s="3" t="s">
        <v>194</v>
      </c>
      <c r="H110" s="3" t="s">
        <v>208</v>
      </c>
      <c r="I110" s="3" t="s">
        <v>209</v>
      </c>
      <c r="J110" s="10"/>
      <c r="K110" s="15">
        <v>24</v>
      </c>
      <c r="L110" s="5" t="s">
        <v>239</v>
      </c>
      <c r="M110" s="6" t="s">
        <v>217</v>
      </c>
      <c r="N110" s="7">
        <f t="shared" si="1"/>
        <v>50</v>
      </c>
      <c r="O110" s="8">
        <v>0</v>
      </c>
      <c r="P110" s="8">
        <v>0</v>
      </c>
      <c r="Q110" s="8">
        <v>0</v>
      </c>
      <c r="R110" s="8">
        <v>50</v>
      </c>
      <c r="S110" s="9">
        <f>COUNTIFS($B$3:B110,B110,$D$3:D110,D110,$H$3:H110,H110)</f>
        <v>24</v>
      </c>
    </row>
    <row r="111" spans="1:19" ht="15" customHeight="1">
      <c r="A111" s="2" t="s">
        <v>42</v>
      </c>
      <c r="B111" s="2" t="s">
        <v>43</v>
      </c>
      <c r="C111" s="2" t="s">
        <v>44</v>
      </c>
      <c r="D111" s="2" t="s">
        <v>206</v>
      </c>
      <c r="E111" s="2" t="s">
        <v>207</v>
      </c>
      <c r="F111" s="3" t="s">
        <v>195</v>
      </c>
      <c r="G111" s="3" t="s">
        <v>194</v>
      </c>
      <c r="H111" s="3" t="s">
        <v>208</v>
      </c>
      <c r="I111" s="3" t="s">
        <v>209</v>
      </c>
      <c r="J111" s="10"/>
      <c r="K111" s="15">
        <v>25</v>
      </c>
      <c r="L111" s="5" t="s">
        <v>240</v>
      </c>
      <c r="M111" s="6" t="s">
        <v>217</v>
      </c>
      <c r="N111" s="7">
        <f t="shared" si="1"/>
        <v>40</v>
      </c>
      <c r="O111" s="8">
        <v>0</v>
      </c>
      <c r="P111" s="8">
        <v>0</v>
      </c>
      <c r="Q111" s="8">
        <v>0</v>
      </c>
      <c r="R111" s="8">
        <v>40</v>
      </c>
      <c r="S111" s="9">
        <f>COUNTIFS($B$3:B111,B111,$D$3:D111,D111,$H$3:H111,H111)</f>
        <v>25</v>
      </c>
    </row>
    <row r="112" spans="1:19" ht="15" customHeight="1">
      <c r="A112" s="2" t="s">
        <v>42</v>
      </c>
      <c r="B112" s="2" t="s">
        <v>43</v>
      </c>
      <c r="C112" s="2" t="s">
        <v>44</v>
      </c>
      <c r="D112" s="2" t="s">
        <v>206</v>
      </c>
      <c r="E112" s="2" t="s">
        <v>207</v>
      </c>
      <c r="F112" s="3" t="s">
        <v>195</v>
      </c>
      <c r="G112" s="3" t="s">
        <v>194</v>
      </c>
      <c r="H112" s="3" t="s">
        <v>208</v>
      </c>
      <c r="I112" s="3" t="s">
        <v>209</v>
      </c>
      <c r="J112" s="10"/>
      <c r="K112" s="15">
        <v>26</v>
      </c>
      <c r="L112" s="5" t="s">
        <v>241</v>
      </c>
      <c r="M112" s="6" t="s">
        <v>217</v>
      </c>
      <c r="N112" s="7">
        <f t="shared" si="1"/>
        <v>40</v>
      </c>
      <c r="O112" s="8">
        <v>0</v>
      </c>
      <c r="P112" s="8">
        <v>0</v>
      </c>
      <c r="Q112" s="8">
        <v>0</v>
      </c>
      <c r="R112" s="8">
        <v>40</v>
      </c>
      <c r="S112" s="9">
        <f>COUNTIFS($B$3:B112,B112,$D$3:D112,D112,$H$3:H112,H112)</f>
        <v>26</v>
      </c>
    </row>
    <row r="113" spans="1:19" ht="15" customHeight="1">
      <c r="A113" s="2" t="s">
        <v>42</v>
      </c>
      <c r="B113" s="2" t="s">
        <v>43</v>
      </c>
      <c r="C113" s="2" t="s">
        <v>44</v>
      </c>
      <c r="D113" s="2" t="s">
        <v>206</v>
      </c>
      <c r="E113" s="2" t="s">
        <v>207</v>
      </c>
      <c r="F113" s="3" t="s">
        <v>195</v>
      </c>
      <c r="G113" s="3" t="s">
        <v>194</v>
      </c>
      <c r="H113" s="3" t="s">
        <v>208</v>
      </c>
      <c r="I113" s="3" t="s">
        <v>209</v>
      </c>
      <c r="J113" s="14"/>
      <c r="K113" s="15">
        <v>27</v>
      </c>
      <c r="L113" s="5" t="s">
        <v>242</v>
      </c>
      <c r="M113" s="6" t="s">
        <v>217</v>
      </c>
      <c r="N113" s="7">
        <f t="shared" si="1"/>
        <v>15</v>
      </c>
      <c r="O113" s="8">
        <v>0</v>
      </c>
      <c r="P113" s="8">
        <v>0</v>
      </c>
      <c r="Q113" s="8">
        <v>0</v>
      </c>
      <c r="R113" s="13">
        <v>15</v>
      </c>
      <c r="S113" s="9">
        <f>COUNTIFS($B$3:B113,B113,$D$3:D113,D113,$H$3:H113,H113)</f>
        <v>27</v>
      </c>
    </row>
    <row r="114" spans="1:19" ht="15" customHeight="1">
      <c r="A114" s="2" t="s">
        <v>243</v>
      </c>
      <c r="B114" s="2" t="s">
        <v>244</v>
      </c>
      <c r="C114" s="2" t="s">
        <v>245</v>
      </c>
      <c r="D114" s="2" t="s">
        <v>246</v>
      </c>
      <c r="E114" s="2" t="s">
        <v>247</v>
      </c>
      <c r="F114" s="2" t="s">
        <v>248</v>
      </c>
      <c r="G114" s="3" t="s">
        <v>249</v>
      </c>
      <c r="H114" s="3" t="s">
        <v>250</v>
      </c>
      <c r="I114" s="2" t="s">
        <v>251</v>
      </c>
      <c r="J114" s="2"/>
      <c r="K114" s="4">
        <v>1</v>
      </c>
      <c r="L114" s="5" t="s">
        <v>252</v>
      </c>
      <c r="M114" s="6" t="s">
        <v>112</v>
      </c>
      <c r="N114" s="7">
        <f t="shared" si="1"/>
        <v>12</v>
      </c>
      <c r="O114" s="8">
        <v>3</v>
      </c>
      <c r="P114" s="8">
        <v>3</v>
      </c>
      <c r="Q114" s="8">
        <v>3</v>
      </c>
      <c r="R114" s="8">
        <v>3</v>
      </c>
      <c r="S114" s="9">
        <f>COUNTIFS($B$3:B114,B114,$D$3:D114,D114,$H$3:H114,H114)</f>
        <v>1</v>
      </c>
    </row>
    <row r="115" spans="1:19" ht="15" customHeight="1">
      <c r="A115" s="2" t="s">
        <v>243</v>
      </c>
      <c r="B115" s="2" t="s">
        <v>244</v>
      </c>
      <c r="C115" s="2" t="s">
        <v>245</v>
      </c>
      <c r="D115" s="2" t="s">
        <v>246</v>
      </c>
      <c r="E115" s="2" t="s">
        <v>247</v>
      </c>
      <c r="F115" s="2" t="s">
        <v>248</v>
      </c>
      <c r="G115" s="3" t="s">
        <v>249</v>
      </c>
      <c r="H115" s="3" t="s">
        <v>250</v>
      </c>
      <c r="I115" s="2" t="s">
        <v>251</v>
      </c>
      <c r="J115" s="10"/>
      <c r="K115" s="4">
        <v>2</v>
      </c>
      <c r="L115" s="5" t="s">
        <v>253</v>
      </c>
      <c r="M115" s="6" t="s">
        <v>112</v>
      </c>
      <c r="N115" s="7">
        <f t="shared" si="1"/>
        <v>4</v>
      </c>
      <c r="O115" s="8">
        <v>1</v>
      </c>
      <c r="P115" s="8">
        <v>1</v>
      </c>
      <c r="Q115" s="8">
        <v>1</v>
      </c>
      <c r="R115" s="8">
        <v>1</v>
      </c>
      <c r="S115" s="9">
        <f>COUNTIFS($B$3:B115,B115,$D$3:D115,D115,$H$3:H115,H115)</f>
        <v>2</v>
      </c>
    </row>
    <row r="116" spans="1:19" ht="15" customHeight="1">
      <c r="A116" s="2" t="s">
        <v>243</v>
      </c>
      <c r="B116" s="2" t="s">
        <v>244</v>
      </c>
      <c r="C116" s="2" t="s">
        <v>245</v>
      </c>
      <c r="D116" s="2" t="s">
        <v>246</v>
      </c>
      <c r="E116" s="2" t="s">
        <v>247</v>
      </c>
      <c r="F116" s="2" t="s">
        <v>248</v>
      </c>
      <c r="G116" s="3" t="s">
        <v>249</v>
      </c>
      <c r="H116" s="3" t="s">
        <v>250</v>
      </c>
      <c r="I116" s="2" t="s">
        <v>251</v>
      </c>
      <c r="J116" s="10"/>
      <c r="K116" s="4">
        <v>3</v>
      </c>
      <c r="L116" s="5" t="s">
        <v>254</v>
      </c>
      <c r="M116" s="6" t="s">
        <v>112</v>
      </c>
      <c r="N116" s="7">
        <f t="shared" si="1"/>
        <v>1</v>
      </c>
      <c r="O116" s="8">
        <v>1</v>
      </c>
      <c r="P116" s="8">
        <v>0</v>
      </c>
      <c r="Q116" s="8">
        <v>0</v>
      </c>
      <c r="R116" s="8">
        <v>0</v>
      </c>
      <c r="S116" s="9">
        <f>COUNTIFS($B$3:B116,B116,$D$3:D116,D116,$H$3:H116,H116)</f>
        <v>3</v>
      </c>
    </row>
    <row r="117" spans="1:19" ht="15" customHeight="1">
      <c r="A117" s="2" t="s">
        <v>243</v>
      </c>
      <c r="B117" s="2" t="s">
        <v>244</v>
      </c>
      <c r="C117" s="2" t="s">
        <v>245</v>
      </c>
      <c r="D117" s="2" t="s">
        <v>246</v>
      </c>
      <c r="E117" s="2" t="s">
        <v>247</v>
      </c>
      <c r="F117" s="2" t="s">
        <v>248</v>
      </c>
      <c r="G117" s="3" t="s">
        <v>249</v>
      </c>
      <c r="H117" s="3" t="s">
        <v>250</v>
      </c>
      <c r="I117" s="2" t="s">
        <v>251</v>
      </c>
      <c r="J117" s="10"/>
      <c r="K117" s="4">
        <v>4</v>
      </c>
      <c r="L117" s="5" t="s">
        <v>255</v>
      </c>
      <c r="M117" s="6" t="s">
        <v>256</v>
      </c>
      <c r="N117" s="7">
        <f t="shared" si="1"/>
        <v>2</v>
      </c>
      <c r="O117" s="8">
        <v>0</v>
      </c>
      <c r="P117" s="8">
        <v>1</v>
      </c>
      <c r="Q117" s="8">
        <v>0</v>
      </c>
      <c r="R117" s="8">
        <v>1</v>
      </c>
      <c r="S117" s="9">
        <f>COUNTIFS($B$3:B117,B117,$D$3:D117,D117,$H$3:H117,H117)</f>
        <v>4</v>
      </c>
    </row>
    <row r="118" spans="1:19" ht="15" customHeight="1">
      <c r="A118" s="2" t="s">
        <v>243</v>
      </c>
      <c r="B118" s="2" t="s">
        <v>244</v>
      </c>
      <c r="C118" s="2" t="s">
        <v>245</v>
      </c>
      <c r="D118" s="2" t="s">
        <v>246</v>
      </c>
      <c r="E118" s="2" t="s">
        <v>247</v>
      </c>
      <c r="F118" s="2" t="s">
        <v>248</v>
      </c>
      <c r="G118" s="3" t="s">
        <v>249</v>
      </c>
      <c r="H118" s="3" t="s">
        <v>250</v>
      </c>
      <c r="I118" s="2" t="s">
        <v>251</v>
      </c>
      <c r="J118" s="10"/>
      <c r="K118" s="4">
        <v>5</v>
      </c>
      <c r="L118" s="5" t="s">
        <v>257</v>
      </c>
      <c r="M118" s="6" t="s">
        <v>258</v>
      </c>
      <c r="N118" s="7">
        <f t="shared" si="1"/>
        <v>20</v>
      </c>
      <c r="O118" s="8">
        <v>0</v>
      </c>
      <c r="P118" s="8">
        <v>0</v>
      </c>
      <c r="Q118" s="8">
        <v>10</v>
      </c>
      <c r="R118" s="8">
        <v>10</v>
      </c>
      <c r="S118" s="9">
        <f>COUNTIFS($B$3:B118,B118,$D$3:D118,D118,$H$3:H118,H118)</f>
        <v>5</v>
      </c>
    </row>
    <row r="119" spans="1:19" ht="15" customHeight="1">
      <c r="A119" s="2" t="s">
        <v>243</v>
      </c>
      <c r="B119" s="2" t="s">
        <v>244</v>
      </c>
      <c r="C119" s="2" t="s">
        <v>245</v>
      </c>
      <c r="D119" s="2" t="s">
        <v>246</v>
      </c>
      <c r="E119" s="2" t="s">
        <v>247</v>
      </c>
      <c r="F119" s="2" t="s">
        <v>248</v>
      </c>
      <c r="G119" s="3" t="s">
        <v>249</v>
      </c>
      <c r="H119" s="3" t="s">
        <v>250</v>
      </c>
      <c r="I119" s="2" t="s">
        <v>251</v>
      </c>
      <c r="J119" s="10"/>
      <c r="K119" s="4">
        <v>6</v>
      </c>
      <c r="L119" s="5" t="s">
        <v>259</v>
      </c>
      <c r="M119" s="6" t="s">
        <v>260</v>
      </c>
      <c r="N119" s="7">
        <f t="shared" si="1"/>
        <v>20</v>
      </c>
      <c r="O119" s="8">
        <v>0</v>
      </c>
      <c r="P119" s="8">
        <v>0</v>
      </c>
      <c r="Q119" s="8">
        <v>10</v>
      </c>
      <c r="R119" s="8">
        <v>10</v>
      </c>
      <c r="S119" s="9">
        <f>COUNTIFS($B$3:B119,B119,$D$3:D119,D119,$H$3:H119,H119)</f>
        <v>6</v>
      </c>
    </row>
    <row r="120" spans="1:19" ht="15" customHeight="1">
      <c r="A120" s="2" t="s">
        <v>243</v>
      </c>
      <c r="B120" s="2" t="s">
        <v>244</v>
      </c>
      <c r="C120" s="2" t="s">
        <v>245</v>
      </c>
      <c r="D120" s="2" t="s">
        <v>246</v>
      </c>
      <c r="E120" s="2" t="s">
        <v>247</v>
      </c>
      <c r="F120" s="2" t="s">
        <v>248</v>
      </c>
      <c r="G120" s="3" t="s">
        <v>249</v>
      </c>
      <c r="H120" s="3" t="s">
        <v>250</v>
      </c>
      <c r="I120" s="2" t="s">
        <v>251</v>
      </c>
      <c r="J120" s="10"/>
      <c r="K120" s="4">
        <v>7</v>
      </c>
      <c r="L120" s="5" t="s">
        <v>261</v>
      </c>
      <c r="M120" s="6" t="s">
        <v>86</v>
      </c>
      <c r="N120" s="7">
        <f t="shared" si="1"/>
        <v>4</v>
      </c>
      <c r="O120" s="8">
        <v>1</v>
      </c>
      <c r="P120" s="8">
        <v>1</v>
      </c>
      <c r="Q120" s="8">
        <v>1</v>
      </c>
      <c r="R120" s="8">
        <v>1</v>
      </c>
      <c r="S120" s="9">
        <f>COUNTIFS($B$3:B120,B120,$D$3:D120,D120,$H$3:H120,H120)</f>
        <v>7</v>
      </c>
    </row>
    <row r="121" spans="1:19" ht="15" customHeight="1">
      <c r="A121" s="2" t="s">
        <v>243</v>
      </c>
      <c r="B121" s="2" t="s">
        <v>244</v>
      </c>
      <c r="C121" s="2" t="s">
        <v>245</v>
      </c>
      <c r="D121" s="2" t="s">
        <v>246</v>
      </c>
      <c r="E121" s="2" t="s">
        <v>247</v>
      </c>
      <c r="F121" s="2" t="s">
        <v>248</v>
      </c>
      <c r="G121" s="3" t="s">
        <v>249</v>
      </c>
      <c r="H121" s="3" t="s">
        <v>250</v>
      </c>
      <c r="I121" s="2" t="s">
        <v>251</v>
      </c>
      <c r="J121" s="10"/>
      <c r="K121" s="4">
        <v>8</v>
      </c>
      <c r="L121" s="5" t="s">
        <v>262</v>
      </c>
      <c r="M121" s="12" t="s">
        <v>263</v>
      </c>
      <c r="N121" s="7">
        <f t="shared" si="1"/>
        <v>10</v>
      </c>
      <c r="O121" s="8">
        <v>2</v>
      </c>
      <c r="P121" s="8">
        <v>2</v>
      </c>
      <c r="Q121" s="8">
        <v>3</v>
      </c>
      <c r="R121" s="8">
        <v>3</v>
      </c>
      <c r="S121" s="9">
        <f>COUNTIFS($B$3:B121,B121,$D$3:D121,D121,$H$3:H121,H121)</f>
        <v>8</v>
      </c>
    </row>
    <row r="122" spans="1:19" ht="15" customHeight="1">
      <c r="A122" s="2" t="s">
        <v>243</v>
      </c>
      <c r="B122" s="2" t="s">
        <v>244</v>
      </c>
      <c r="C122" s="2" t="s">
        <v>245</v>
      </c>
      <c r="D122" s="2" t="s">
        <v>246</v>
      </c>
      <c r="E122" s="2" t="s">
        <v>247</v>
      </c>
      <c r="F122" s="2" t="s">
        <v>248</v>
      </c>
      <c r="G122" s="3" t="s">
        <v>249</v>
      </c>
      <c r="H122" s="3" t="s">
        <v>250</v>
      </c>
      <c r="I122" s="2" t="s">
        <v>251</v>
      </c>
      <c r="J122" s="10"/>
      <c r="K122" s="4">
        <v>9</v>
      </c>
      <c r="L122" s="5" t="s">
        <v>264</v>
      </c>
      <c r="M122" s="6" t="s">
        <v>235</v>
      </c>
      <c r="N122" s="7">
        <f t="shared" si="1"/>
        <v>4</v>
      </c>
      <c r="O122" s="8">
        <v>1</v>
      </c>
      <c r="P122" s="8">
        <v>1</v>
      </c>
      <c r="Q122" s="8">
        <v>1</v>
      </c>
      <c r="R122" s="8">
        <v>1</v>
      </c>
      <c r="S122" s="9">
        <f>COUNTIFS($B$3:B122,B122,$D$3:D122,D122,$H$3:H122,H122)</f>
        <v>9</v>
      </c>
    </row>
    <row r="123" spans="1:19" ht="15" customHeight="1">
      <c r="A123" s="2" t="s">
        <v>243</v>
      </c>
      <c r="B123" s="2" t="s">
        <v>244</v>
      </c>
      <c r="C123" s="2" t="s">
        <v>245</v>
      </c>
      <c r="D123" s="2" t="s">
        <v>246</v>
      </c>
      <c r="E123" s="2" t="s">
        <v>247</v>
      </c>
      <c r="F123" s="2" t="s">
        <v>248</v>
      </c>
      <c r="G123" s="3" t="s">
        <v>249</v>
      </c>
      <c r="H123" s="3" t="s">
        <v>250</v>
      </c>
      <c r="I123" s="2" t="s">
        <v>251</v>
      </c>
      <c r="J123" s="10"/>
      <c r="K123" s="4">
        <v>10</v>
      </c>
      <c r="L123" s="5" t="s">
        <v>265</v>
      </c>
      <c r="M123" s="6" t="s">
        <v>112</v>
      </c>
      <c r="N123" s="7">
        <f t="shared" si="1"/>
        <v>4</v>
      </c>
      <c r="O123" s="8">
        <v>1</v>
      </c>
      <c r="P123" s="8">
        <v>1</v>
      </c>
      <c r="Q123" s="8">
        <v>1</v>
      </c>
      <c r="R123" s="8">
        <v>1</v>
      </c>
      <c r="S123" s="9">
        <f>COUNTIFS($B$3:B123,B123,$D$3:D123,D123,$H$3:H123,H123)</f>
        <v>10</v>
      </c>
    </row>
    <row r="124" spans="1:19" ht="15" customHeight="1">
      <c r="A124" s="2" t="s">
        <v>243</v>
      </c>
      <c r="B124" s="2" t="s">
        <v>244</v>
      </c>
      <c r="C124" s="2" t="s">
        <v>245</v>
      </c>
      <c r="D124" s="2" t="s">
        <v>246</v>
      </c>
      <c r="E124" s="2" t="s">
        <v>247</v>
      </c>
      <c r="F124" s="2" t="s">
        <v>248</v>
      </c>
      <c r="G124" s="3" t="s">
        <v>249</v>
      </c>
      <c r="H124" s="3" t="s">
        <v>250</v>
      </c>
      <c r="I124" s="2" t="s">
        <v>251</v>
      </c>
      <c r="J124" s="10"/>
      <c r="K124" s="4">
        <v>11</v>
      </c>
      <c r="L124" s="5" t="s">
        <v>266</v>
      </c>
      <c r="M124" s="6" t="s">
        <v>112</v>
      </c>
      <c r="N124" s="7">
        <f t="shared" si="1"/>
        <v>12</v>
      </c>
      <c r="O124" s="8">
        <v>3</v>
      </c>
      <c r="P124" s="8">
        <v>3</v>
      </c>
      <c r="Q124" s="8">
        <v>3</v>
      </c>
      <c r="R124" s="8">
        <v>3</v>
      </c>
      <c r="S124" s="9">
        <f>COUNTIFS($B$3:B124,B124,$D$3:D124,D124,$H$3:H124,H124)</f>
        <v>11</v>
      </c>
    </row>
    <row r="125" spans="1:19" ht="15" customHeight="1">
      <c r="A125" s="2" t="s">
        <v>243</v>
      </c>
      <c r="B125" s="2" t="s">
        <v>244</v>
      </c>
      <c r="C125" s="2" t="s">
        <v>245</v>
      </c>
      <c r="D125" s="2" t="s">
        <v>246</v>
      </c>
      <c r="E125" s="2" t="s">
        <v>247</v>
      </c>
      <c r="F125" s="2" t="s">
        <v>248</v>
      </c>
      <c r="G125" s="3" t="s">
        <v>249</v>
      </c>
      <c r="H125" s="3" t="s">
        <v>250</v>
      </c>
      <c r="I125" s="2" t="s">
        <v>251</v>
      </c>
      <c r="J125" s="10"/>
      <c r="K125" s="4">
        <v>12</v>
      </c>
      <c r="L125" s="5" t="s">
        <v>267</v>
      </c>
      <c r="M125" s="6" t="s">
        <v>112</v>
      </c>
      <c r="N125" s="7">
        <f t="shared" si="1"/>
        <v>1</v>
      </c>
      <c r="O125" s="8">
        <v>0</v>
      </c>
      <c r="P125" s="8">
        <v>0</v>
      </c>
      <c r="Q125" s="8">
        <v>0</v>
      </c>
      <c r="R125" s="8">
        <v>1</v>
      </c>
      <c r="S125" s="9">
        <f>COUNTIFS($B$3:B125,B125,$D$3:D125,D125,$H$3:H125,H125)</f>
        <v>12</v>
      </c>
    </row>
    <row r="126" spans="1:19" ht="15" customHeight="1">
      <c r="A126" s="2" t="s">
        <v>243</v>
      </c>
      <c r="B126" s="2" t="s">
        <v>244</v>
      </c>
      <c r="C126" s="2" t="s">
        <v>245</v>
      </c>
      <c r="D126" s="2" t="s">
        <v>246</v>
      </c>
      <c r="E126" s="2" t="s">
        <v>247</v>
      </c>
      <c r="F126" s="2" t="s">
        <v>248</v>
      </c>
      <c r="G126" s="3" t="s">
        <v>249</v>
      </c>
      <c r="H126" s="3" t="s">
        <v>250</v>
      </c>
      <c r="I126" s="2" t="s">
        <v>251</v>
      </c>
      <c r="J126" s="14"/>
      <c r="K126" s="4">
        <v>13</v>
      </c>
      <c r="L126" s="5" t="s">
        <v>268</v>
      </c>
      <c r="M126" s="6" t="s">
        <v>112</v>
      </c>
      <c r="N126" s="7">
        <f t="shared" si="1"/>
        <v>1</v>
      </c>
      <c r="O126" s="8">
        <v>0</v>
      </c>
      <c r="P126" s="8">
        <v>0</v>
      </c>
      <c r="Q126" s="8">
        <v>0</v>
      </c>
      <c r="R126" s="8">
        <v>1</v>
      </c>
      <c r="S126" s="9">
        <f>COUNTIFS($B$3:B126,B126,$D$3:D126,D126,$H$3:H126,H126)</f>
        <v>13</v>
      </c>
    </row>
    <row r="127" spans="1:19" ht="15" customHeight="1">
      <c r="A127" s="2" t="s">
        <v>243</v>
      </c>
      <c r="B127" s="2" t="s">
        <v>244</v>
      </c>
      <c r="C127" s="2" t="s">
        <v>245</v>
      </c>
      <c r="D127" s="2" t="s">
        <v>246</v>
      </c>
      <c r="E127" s="2" t="s">
        <v>247</v>
      </c>
      <c r="F127" s="2" t="s">
        <v>269</v>
      </c>
      <c r="G127" s="3" t="s">
        <v>270</v>
      </c>
      <c r="H127" s="3" t="s">
        <v>271</v>
      </c>
      <c r="I127" s="3" t="s">
        <v>272</v>
      </c>
      <c r="J127" s="3"/>
      <c r="K127" s="4">
        <v>1</v>
      </c>
      <c r="L127" s="5" t="s">
        <v>273</v>
      </c>
      <c r="M127" s="6" t="s">
        <v>114</v>
      </c>
      <c r="N127" s="7">
        <f t="shared" si="1"/>
        <v>400</v>
      </c>
      <c r="O127" s="8">
        <v>100</v>
      </c>
      <c r="P127" s="8">
        <v>100</v>
      </c>
      <c r="Q127" s="8">
        <v>100</v>
      </c>
      <c r="R127" s="8">
        <v>100</v>
      </c>
      <c r="S127" s="9">
        <f>COUNTIFS($B$3:B127,B127,$D$3:D127,D127,$H$3:H127,H127)</f>
        <v>1</v>
      </c>
    </row>
    <row r="128" spans="1:19" ht="15" customHeight="1">
      <c r="A128" s="2" t="s">
        <v>243</v>
      </c>
      <c r="B128" s="2" t="s">
        <v>244</v>
      </c>
      <c r="C128" s="2" t="s">
        <v>245</v>
      </c>
      <c r="D128" s="2" t="s">
        <v>246</v>
      </c>
      <c r="E128" s="2" t="s">
        <v>247</v>
      </c>
      <c r="F128" s="2" t="s">
        <v>269</v>
      </c>
      <c r="G128" s="3" t="s">
        <v>270</v>
      </c>
      <c r="H128" s="3" t="s">
        <v>271</v>
      </c>
      <c r="I128" s="3" t="s">
        <v>272</v>
      </c>
      <c r="J128" s="10"/>
      <c r="K128" s="4">
        <v>2</v>
      </c>
      <c r="L128" s="5" t="s">
        <v>274</v>
      </c>
      <c r="M128" s="12" t="s">
        <v>39</v>
      </c>
      <c r="N128" s="7">
        <f t="shared" si="1"/>
        <v>400</v>
      </c>
      <c r="O128" s="8">
        <v>100</v>
      </c>
      <c r="P128" s="8">
        <v>100</v>
      </c>
      <c r="Q128" s="8">
        <v>100</v>
      </c>
      <c r="R128" s="8">
        <v>100</v>
      </c>
      <c r="S128" s="9">
        <f>COUNTIFS($B$3:B128,B128,$D$3:D128,D128,$H$3:H128,H128)</f>
        <v>2</v>
      </c>
    </row>
    <row r="129" spans="1:19" ht="15" customHeight="1">
      <c r="A129" s="2" t="s">
        <v>243</v>
      </c>
      <c r="B129" s="2" t="s">
        <v>244</v>
      </c>
      <c r="C129" s="2" t="s">
        <v>245</v>
      </c>
      <c r="D129" s="2" t="s">
        <v>246</v>
      </c>
      <c r="E129" s="2" t="s">
        <v>247</v>
      </c>
      <c r="F129" s="2" t="s">
        <v>269</v>
      </c>
      <c r="G129" s="3" t="s">
        <v>270</v>
      </c>
      <c r="H129" s="3" t="s">
        <v>271</v>
      </c>
      <c r="I129" s="3" t="s">
        <v>272</v>
      </c>
      <c r="J129" s="10"/>
      <c r="K129" s="4">
        <v>3</v>
      </c>
      <c r="L129" s="5" t="s">
        <v>275</v>
      </c>
      <c r="M129" s="6" t="s">
        <v>29</v>
      </c>
      <c r="N129" s="7">
        <f t="shared" si="1"/>
        <v>15</v>
      </c>
      <c r="O129" s="8">
        <v>3</v>
      </c>
      <c r="P129" s="8">
        <v>4</v>
      </c>
      <c r="Q129" s="8">
        <v>4</v>
      </c>
      <c r="R129" s="8">
        <v>4</v>
      </c>
      <c r="S129" s="9">
        <f>COUNTIFS($B$3:B129,B129,$D$3:D129,D129,$H$3:H129,H129)</f>
        <v>3</v>
      </c>
    </row>
    <row r="130" spans="1:19" ht="15" customHeight="1">
      <c r="A130" s="2" t="s">
        <v>243</v>
      </c>
      <c r="B130" s="2" t="s">
        <v>244</v>
      </c>
      <c r="C130" s="2" t="s">
        <v>245</v>
      </c>
      <c r="D130" s="2" t="s">
        <v>246</v>
      </c>
      <c r="E130" s="2" t="s">
        <v>247</v>
      </c>
      <c r="F130" s="2" t="s">
        <v>269</v>
      </c>
      <c r="G130" s="3" t="s">
        <v>270</v>
      </c>
      <c r="H130" s="3" t="s">
        <v>271</v>
      </c>
      <c r="I130" s="3" t="s">
        <v>272</v>
      </c>
      <c r="J130" s="14"/>
      <c r="K130" s="4">
        <v>4</v>
      </c>
      <c r="L130" s="5" t="s">
        <v>276</v>
      </c>
      <c r="M130" s="6" t="s">
        <v>258</v>
      </c>
      <c r="N130" s="7">
        <f t="shared" si="1"/>
        <v>10</v>
      </c>
      <c r="O130" s="8">
        <v>2</v>
      </c>
      <c r="P130" s="8">
        <v>2</v>
      </c>
      <c r="Q130" s="8">
        <v>3</v>
      </c>
      <c r="R130" s="8">
        <v>3</v>
      </c>
      <c r="S130" s="9">
        <f>COUNTIFS($B$3:B130,B130,$D$3:D130,D130,$H$3:H130,H130)</f>
        <v>4</v>
      </c>
    </row>
    <row r="131" spans="1:19" ht="15" customHeight="1">
      <c r="A131" s="2" t="s">
        <v>277</v>
      </c>
      <c r="B131" s="2" t="s">
        <v>278</v>
      </c>
      <c r="C131" s="2" t="s">
        <v>279</v>
      </c>
      <c r="D131" s="2" t="s">
        <v>45</v>
      </c>
      <c r="E131" s="2" t="s">
        <v>46</v>
      </c>
      <c r="F131" s="2" t="s">
        <v>280</v>
      </c>
      <c r="G131" s="3" t="s">
        <v>281</v>
      </c>
      <c r="H131" s="3" t="s">
        <v>282</v>
      </c>
      <c r="I131" s="3" t="s">
        <v>283</v>
      </c>
      <c r="J131" s="3"/>
      <c r="K131" s="4">
        <v>1</v>
      </c>
      <c r="L131" s="5" t="s">
        <v>284</v>
      </c>
      <c r="M131" s="6" t="s">
        <v>235</v>
      </c>
      <c r="N131" s="7">
        <f t="shared" ref="N131:N194" si="2">+SUM(O131,P131,Q131,R131)</f>
        <v>60</v>
      </c>
      <c r="O131" s="13">
        <v>15</v>
      </c>
      <c r="P131" s="13">
        <v>15</v>
      </c>
      <c r="Q131" s="13">
        <v>15</v>
      </c>
      <c r="R131" s="18">
        <v>15</v>
      </c>
      <c r="S131" s="9">
        <f>COUNTIFS($B$3:B131,B131,$D$3:D131,D131,$H$3:H131,H131)</f>
        <v>1</v>
      </c>
    </row>
    <row r="132" spans="1:19" ht="15" customHeight="1">
      <c r="A132" s="2" t="s">
        <v>277</v>
      </c>
      <c r="B132" s="2" t="s">
        <v>278</v>
      </c>
      <c r="C132" s="2" t="s">
        <v>279</v>
      </c>
      <c r="D132" s="2" t="s">
        <v>45</v>
      </c>
      <c r="E132" s="2" t="s">
        <v>46</v>
      </c>
      <c r="F132" s="2" t="s">
        <v>280</v>
      </c>
      <c r="G132" s="3" t="s">
        <v>281</v>
      </c>
      <c r="H132" s="3" t="s">
        <v>282</v>
      </c>
      <c r="I132" s="3" t="s">
        <v>283</v>
      </c>
      <c r="J132" s="10"/>
      <c r="K132" s="4">
        <v>2</v>
      </c>
      <c r="L132" s="5" t="s">
        <v>285</v>
      </c>
      <c r="M132" s="6" t="s">
        <v>286</v>
      </c>
      <c r="N132" s="7">
        <f t="shared" si="2"/>
        <v>60</v>
      </c>
      <c r="O132" s="13">
        <v>15</v>
      </c>
      <c r="P132" s="13">
        <v>15</v>
      </c>
      <c r="Q132" s="13">
        <v>15</v>
      </c>
      <c r="R132" s="19">
        <v>15</v>
      </c>
      <c r="S132" s="9">
        <f>COUNTIFS($B$3:B132,B132,$D$3:D132,D132,$H$3:H132,H132)</f>
        <v>2</v>
      </c>
    </row>
    <row r="133" spans="1:19" ht="15" customHeight="1">
      <c r="A133" s="2" t="s">
        <v>277</v>
      </c>
      <c r="B133" s="2" t="s">
        <v>278</v>
      </c>
      <c r="C133" s="2" t="s">
        <v>279</v>
      </c>
      <c r="D133" s="2" t="s">
        <v>45</v>
      </c>
      <c r="E133" s="2" t="s">
        <v>46</v>
      </c>
      <c r="F133" s="2" t="s">
        <v>280</v>
      </c>
      <c r="G133" s="3" t="s">
        <v>281</v>
      </c>
      <c r="H133" s="3" t="s">
        <v>282</v>
      </c>
      <c r="I133" s="3" t="s">
        <v>283</v>
      </c>
      <c r="J133" s="10"/>
      <c r="K133" s="4">
        <v>3</v>
      </c>
      <c r="L133" s="5" t="s">
        <v>287</v>
      </c>
      <c r="M133" s="6" t="s">
        <v>288</v>
      </c>
      <c r="N133" s="7">
        <f t="shared" si="2"/>
        <v>20</v>
      </c>
      <c r="O133" s="8">
        <v>0</v>
      </c>
      <c r="P133" s="8">
        <v>0</v>
      </c>
      <c r="Q133" s="8">
        <v>20</v>
      </c>
      <c r="R133" s="19">
        <v>0</v>
      </c>
      <c r="S133" s="9">
        <f>COUNTIFS($B$3:B133,B133,$D$3:D133,D133,$H$3:H133,H133)</f>
        <v>3</v>
      </c>
    </row>
    <row r="134" spans="1:19" ht="15" customHeight="1">
      <c r="A134" s="2" t="s">
        <v>277</v>
      </c>
      <c r="B134" s="2" t="s">
        <v>278</v>
      </c>
      <c r="C134" s="2" t="s">
        <v>279</v>
      </c>
      <c r="D134" s="2" t="s">
        <v>45</v>
      </c>
      <c r="E134" s="2" t="s">
        <v>46</v>
      </c>
      <c r="F134" s="2" t="s">
        <v>280</v>
      </c>
      <c r="G134" s="3" t="s">
        <v>281</v>
      </c>
      <c r="H134" s="3" t="s">
        <v>282</v>
      </c>
      <c r="I134" s="3" t="s">
        <v>283</v>
      </c>
      <c r="J134" s="10"/>
      <c r="K134" s="4">
        <v>4</v>
      </c>
      <c r="L134" s="5" t="s">
        <v>289</v>
      </c>
      <c r="M134" s="6" t="s">
        <v>235</v>
      </c>
      <c r="N134" s="7">
        <f t="shared" si="2"/>
        <v>840</v>
      </c>
      <c r="O134" s="8">
        <v>210</v>
      </c>
      <c r="P134" s="8">
        <v>210</v>
      </c>
      <c r="Q134" s="8">
        <v>210</v>
      </c>
      <c r="R134" s="19">
        <v>210</v>
      </c>
      <c r="S134" s="9">
        <f>COUNTIFS($B$3:B134,B134,$D$3:D134,D134,$H$3:H134,H134)</f>
        <v>4</v>
      </c>
    </row>
    <row r="135" spans="1:19" ht="15" customHeight="1">
      <c r="A135" s="2" t="s">
        <v>277</v>
      </c>
      <c r="B135" s="2" t="s">
        <v>278</v>
      </c>
      <c r="C135" s="2" t="s">
        <v>279</v>
      </c>
      <c r="D135" s="2" t="s">
        <v>45</v>
      </c>
      <c r="E135" s="2" t="s">
        <v>46</v>
      </c>
      <c r="F135" s="2" t="s">
        <v>280</v>
      </c>
      <c r="G135" s="3" t="s">
        <v>281</v>
      </c>
      <c r="H135" s="3" t="s">
        <v>282</v>
      </c>
      <c r="I135" s="3" t="s">
        <v>283</v>
      </c>
      <c r="J135" s="10"/>
      <c r="K135" s="4">
        <v>5</v>
      </c>
      <c r="L135" s="5" t="s">
        <v>290</v>
      </c>
      <c r="M135" s="6" t="s">
        <v>291</v>
      </c>
      <c r="N135" s="7">
        <f t="shared" si="2"/>
        <v>1250</v>
      </c>
      <c r="O135" s="8">
        <v>300</v>
      </c>
      <c r="P135" s="8">
        <v>400</v>
      </c>
      <c r="Q135" s="8">
        <v>400</v>
      </c>
      <c r="R135" s="19">
        <v>150</v>
      </c>
      <c r="S135" s="9">
        <f>COUNTIFS($B$3:B135,B135,$D$3:D135,D135,$H$3:H135,H135)</f>
        <v>5</v>
      </c>
    </row>
    <row r="136" spans="1:19" ht="15" customHeight="1">
      <c r="A136" s="2" t="s">
        <v>277</v>
      </c>
      <c r="B136" s="2" t="s">
        <v>278</v>
      </c>
      <c r="C136" s="2" t="s">
        <v>279</v>
      </c>
      <c r="D136" s="2" t="s">
        <v>45</v>
      </c>
      <c r="E136" s="2" t="s">
        <v>46</v>
      </c>
      <c r="F136" s="2" t="s">
        <v>280</v>
      </c>
      <c r="G136" s="3" t="s">
        <v>281</v>
      </c>
      <c r="H136" s="3" t="s">
        <v>282</v>
      </c>
      <c r="I136" s="3" t="s">
        <v>283</v>
      </c>
      <c r="J136" s="10"/>
      <c r="K136" s="4">
        <v>6</v>
      </c>
      <c r="L136" s="5" t="s">
        <v>292</v>
      </c>
      <c r="M136" s="6" t="s">
        <v>293</v>
      </c>
      <c r="N136" s="7">
        <f t="shared" si="2"/>
        <v>550</v>
      </c>
      <c r="O136" s="8">
        <v>185</v>
      </c>
      <c r="P136" s="8">
        <v>185</v>
      </c>
      <c r="Q136" s="8">
        <v>180</v>
      </c>
      <c r="R136" s="19">
        <v>0</v>
      </c>
      <c r="S136" s="9">
        <f>COUNTIFS($B$3:B136,B136,$D$3:D136,D136,$H$3:H136,H136)</f>
        <v>6</v>
      </c>
    </row>
    <row r="137" spans="1:19" ht="15" customHeight="1">
      <c r="A137" s="2" t="s">
        <v>277</v>
      </c>
      <c r="B137" s="2" t="s">
        <v>278</v>
      </c>
      <c r="C137" s="2" t="s">
        <v>279</v>
      </c>
      <c r="D137" s="2" t="s">
        <v>45</v>
      </c>
      <c r="E137" s="2" t="s">
        <v>46</v>
      </c>
      <c r="F137" s="2" t="s">
        <v>280</v>
      </c>
      <c r="G137" s="3" t="s">
        <v>281</v>
      </c>
      <c r="H137" s="3" t="s">
        <v>282</v>
      </c>
      <c r="I137" s="3" t="s">
        <v>283</v>
      </c>
      <c r="J137" s="10"/>
      <c r="K137" s="4">
        <v>7</v>
      </c>
      <c r="L137" s="5" t="s">
        <v>294</v>
      </c>
      <c r="M137" s="6" t="s">
        <v>295</v>
      </c>
      <c r="N137" s="7">
        <f t="shared" si="2"/>
        <v>64</v>
      </c>
      <c r="O137" s="8">
        <v>16</v>
      </c>
      <c r="P137" s="8">
        <v>16</v>
      </c>
      <c r="Q137" s="8">
        <v>16</v>
      </c>
      <c r="R137" s="19">
        <v>16</v>
      </c>
      <c r="S137" s="9">
        <f>COUNTIFS($B$3:B137,B137,$D$3:D137,D137,$H$3:H137,H137)</f>
        <v>7</v>
      </c>
    </row>
    <row r="138" spans="1:19" ht="15" customHeight="1">
      <c r="A138" s="2" t="s">
        <v>277</v>
      </c>
      <c r="B138" s="2" t="s">
        <v>278</v>
      </c>
      <c r="C138" s="2" t="s">
        <v>279</v>
      </c>
      <c r="D138" s="2" t="s">
        <v>45</v>
      </c>
      <c r="E138" s="2" t="s">
        <v>46</v>
      </c>
      <c r="F138" s="2" t="s">
        <v>280</v>
      </c>
      <c r="G138" s="3" t="s">
        <v>281</v>
      </c>
      <c r="H138" s="3" t="s">
        <v>282</v>
      </c>
      <c r="I138" s="3" t="s">
        <v>283</v>
      </c>
      <c r="J138" s="10"/>
      <c r="K138" s="4">
        <v>8</v>
      </c>
      <c r="L138" s="5" t="s">
        <v>296</v>
      </c>
      <c r="M138" s="6" t="s">
        <v>235</v>
      </c>
      <c r="N138" s="7">
        <f t="shared" si="2"/>
        <v>256</v>
      </c>
      <c r="O138" s="8">
        <v>64</v>
      </c>
      <c r="P138" s="8">
        <v>64</v>
      </c>
      <c r="Q138" s="8">
        <v>64</v>
      </c>
      <c r="R138" s="19">
        <v>64</v>
      </c>
      <c r="S138" s="9">
        <f>COUNTIFS($B$3:B138,B138,$D$3:D138,D138,$H$3:H138,H138)</f>
        <v>8</v>
      </c>
    </row>
    <row r="139" spans="1:19" ht="15" customHeight="1">
      <c r="A139" s="2" t="s">
        <v>277</v>
      </c>
      <c r="B139" s="2" t="s">
        <v>278</v>
      </c>
      <c r="C139" s="2" t="s">
        <v>279</v>
      </c>
      <c r="D139" s="2" t="s">
        <v>45</v>
      </c>
      <c r="E139" s="2" t="s">
        <v>46</v>
      </c>
      <c r="F139" s="2" t="s">
        <v>280</v>
      </c>
      <c r="G139" s="3" t="s">
        <v>281</v>
      </c>
      <c r="H139" s="3" t="s">
        <v>282</v>
      </c>
      <c r="I139" s="3" t="s">
        <v>283</v>
      </c>
      <c r="J139" s="10"/>
      <c r="K139" s="4">
        <v>9</v>
      </c>
      <c r="L139" s="5" t="s">
        <v>297</v>
      </c>
      <c r="M139" s="6" t="s">
        <v>235</v>
      </c>
      <c r="N139" s="7">
        <f t="shared" si="2"/>
        <v>16</v>
      </c>
      <c r="O139" s="8">
        <v>4</v>
      </c>
      <c r="P139" s="8">
        <v>4</v>
      </c>
      <c r="Q139" s="8">
        <v>4</v>
      </c>
      <c r="R139" s="19">
        <v>4</v>
      </c>
      <c r="S139" s="9">
        <f>COUNTIFS($B$3:B139,B139,$D$3:D139,D139,$H$3:H139,H139)</f>
        <v>9</v>
      </c>
    </row>
    <row r="140" spans="1:19" ht="15" customHeight="1">
      <c r="A140" s="2" t="s">
        <v>277</v>
      </c>
      <c r="B140" s="2" t="s">
        <v>278</v>
      </c>
      <c r="C140" s="2" t="s">
        <v>279</v>
      </c>
      <c r="D140" s="2" t="s">
        <v>45</v>
      </c>
      <c r="E140" s="2" t="s">
        <v>46</v>
      </c>
      <c r="F140" s="2" t="s">
        <v>280</v>
      </c>
      <c r="G140" s="3" t="s">
        <v>281</v>
      </c>
      <c r="H140" s="3" t="s">
        <v>282</v>
      </c>
      <c r="I140" s="3" t="s">
        <v>283</v>
      </c>
      <c r="J140" s="10"/>
      <c r="K140" s="4">
        <v>10</v>
      </c>
      <c r="L140" s="5" t="s">
        <v>298</v>
      </c>
      <c r="M140" s="12" t="s">
        <v>70</v>
      </c>
      <c r="N140" s="7">
        <f t="shared" si="2"/>
        <v>16</v>
      </c>
      <c r="O140" s="8">
        <v>4</v>
      </c>
      <c r="P140" s="8">
        <v>4</v>
      </c>
      <c r="Q140" s="8">
        <v>4</v>
      </c>
      <c r="R140" s="19">
        <v>4</v>
      </c>
      <c r="S140" s="9">
        <f>COUNTIFS($B$3:B140,B140,$D$3:D140,D140,$H$3:H140,H140)</f>
        <v>10</v>
      </c>
    </row>
    <row r="141" spans="1:19" ht="15" customHeight="1">
      <c r="A141" s="2" t="s">
        <v>277</v>
      </c>
      <c r="B141" s="2" t="s">
        <v>278</v>
      </c>
      <c r="C141" s="2" t="s">
        <v>279</v>
      </c>
      <c r="D141" s="2" t="s">
        <v>45</v>
      </c>
      <c r="E141" s="2" t="s">
        <v>46</v>
      </c>
      <c r="F141" s="2" t="s">
        <v>280</v>
      </c>
      <c r="G141" s="3" t="s">
        <v>281</v>
      </c>
      <c r="H141" s="3" t="s">
        <v>282</v>
      </c>
      <c r="I141" s="3" t="s">
        <v>283</v>
      </c>
      <c r="J141" s="14"/>
      <c r="K141" s="4">
        <v>11</v>
      </c>
      <c r="L141" s="5" t="s">
        <v>299</v>
      </c>
      <c r="M141" s="12" t="s">
        <v>103</v>
      </c>
      <c r="N141" s="7">
        <f t="shared" si="2"/>
        <v>12</v>
      </c>
      <c r="O141" s="8">
        <v>3</v>
      </c>
      <c r="P141" s="8">
        <v>3</v>
      </c>
      <c r="Q141" s="8">
        <v>3</v>
      </c>
      <c r="R141" s="19">
        <v>3</v>
      </c>
      <c r="S141" s="9">
        <f>COUNTIFS($B$3:B141,B141,$D$3:D141,D141,$H$3:H141,H141)</f>
        <v>11</v>
      </c>
    </row>
    <row r="142" spans="1:19" ht="15" customHeight="1">
      <c r="A142" s="2" t="s">
        <v>277</v>
      </c>
      <c r="B142" s="2" t="s">
        <v>278</v>
      </c>
      <c r="C142" s="2" t="s">
        <v>279</v>
      </c>
      <c r="D142" s="2" t="s">
        <v>300</v>
      </c>
      <c r="E142" s="2" t="s">
        <v>301</v>
      </c>
      <c r="F142" s="2" t="s">
        <v>87</v>
      </c>
      <c r="G142" s="3" t="s">
        <v>88</v>
      </c>
      <c r="H142" s="3" t="s">
        <v>302</v>
      </c>
      <c r="I142" s="3" t="s">
        <v>303</v>
      </c>
      <c r="J142" s="3"/>
      <c r="K142" s="4">
        <v>1</v>
      </c>
      <c r="L142" s="5" t="s">
        <v>304</v>
      </c>
      <c r="M142" s="6" t="s">
        <v>305</v>
      </c>
      <c r="N142" s="7">
        <f t="shared" si="2"/>
        <v>2</v>
      </c>
      <c r="O142" s="8">
        <v>0</v>
      </c>
      <c r="P142" s="18">
        <v>1</v>
      </c>
      <c r="Q142" s="8">
        <v>0</v>
      </c>
      <c r="R142" s="8">
        <v>1</v>
      </c>
      <c r="S142" s="9">
        <f>COUNTIFS($B$3:B142,B142,$D$3:D142,D142,$H$3:H142,H142)</f>
        <v>1</v>
      </c>
    </row>
    <row r="143" spans="1:19" ht="15" customHeight="1">
      <c r="A143" s="2" t="s">
        <v>277</v>
      </c>
      <c r="B143" s="2" t="s">
        <v>278</v>
      </c>
      <c r="C143" s="2" t="s">
        <v>279</v>
      </c>
      <c r="D143" s="2" t="s">
        <v>300</v>
      </c>
      <c r="E143" s="2" t="s">
        <v>301</v>
      </c>
      <c r="F143" s="2" t="s">
        <v>87</v>
      </c>
      <c r="G143" s="3" t="s">
        <v>88</v>
      </c>
      <c r="H143" s="3" t="s">
        <v>302</v>
      </c>
      <c r="I143" s="3" t="s">
        <v>303</v>
      </c>
      <c r="J143" s="10"/>
      <c r="K143" s="4">
        <v>2</v>
      </c>
      <c r="L143" s="5" t="s">
        <v>306</v>
      </c>
      <c r="M143" s="6" t="s">
        <v>307</v>
      </c>
      <c r="N143" s="7">
        <f t="shared" si="2"/>
        <v>1</v>
      </c>
      <c r="O143" s="8">
        <v>0</v>
      </c>
      <c r="P143" s="19">
        <v>0</v>
      </c>
      <c r="Q143" s="8">
        <v>0</v>
      </c>
      <c r="R143" s="8">
        <v>1</v>
      </c>
      <c r="S143" s="9">
        <f>COUNTIFS($B$3:B143,B143,$D$3:D143,D143,$H$3:H143,H143)</f>
        <v>2</v>
      </c>
    </row>
    <row r="144" spans="1:19" ht="15" customHeight="1">
      <c r="A144" s="2" t="s">
        <v>277</v>
      </c>
      <c r="B144" s="2" t="s">
        <v>278</v>
      </c>
      <c r="C144" s="2" t="s">
        <v>279</v>
      </c>
      <c r="D144" s="2" t="s">
        <v>300</v>
      </c>
      <c r="E144" s="2" t="s">
        <v>301</v>
      </c>
      <c r="F144" s="2" t="s">
        <v>87</v>
      </c>
      <c r="G144" s="3" t="s">
        <v>88</v>
      </c>
      <c r="H144" s="3" t="s">
        <v>302</v>
      </c>
      <c r="I144" s="3" t="s">
        <v>303</v>
      </c>
      <c r="J144" s="10"/>
      <c r="K144" s="4">
        <v>3</v>
      </c>
      <c r="L144" s="5" t="s">
        <v>308</v>
      </c>
      <c r="M144" s="6" t="s">
        <v>70</v>
      </c>
      <c r="N144" s="7">
        <f t="shared" si="2"/>
        <v>1</v>
      </c>
      <c r="O144" s="8">
        <v>0</v>
      </c>
      <c r="P144" s="19">
        <v>1</v>
      </c>
      <c r="Q144" s="8">
        <v>0</v>
      </c>
      <c r="R144" s="8">
        <v>0</v>
      </c>
      <c r="S144" s="9">
        <f>COUNTIFS($B$3:B144,B144,$D$3:D144,D144,$H$3:H144,H144)</f>
        <v>3</v>
      </c>
    </row>
    <row r="145" spans="1:19" ht="15" customHeight="1">
      <c r="A145" s="2" t="s">
        <v>277</v>
      </c>
      <c r="B145" s="2" t="s">
        <v>278</v>
      </c>
      <c r="C145" s="2" t="s">
        <v>279</v>
      </c>
      <c r="D145" s="2" t="s">
        <v>300</v>
      </c>
      <c r="E145" s="2" t="s">
        <v>301</v>
      </c>
      <c r="F145" s="2" t="s">
        <v>87</v>
      </c>
      <c r="G145" s="3" t="s">
        <v>88</v>
      </c>
      <c r="H145" s="3" t="s">
        <v>302</v>
      </c>
      <c r="I145" s="3" t="s">
        <v>303</v>
      </c>
      <c r="J145" s="10"/>
      <c r="K145" s="4">
        <v>4</v>
      </c>
      <c r="L145" s="5" t="s">
        <v>309</v>
      </c>
      <c r="M145" s="6" t="s">
        <v>307</v>
      </c>
      <c r="N145" s="7">
        <f t="shared" si="2"/>
        <v>1</v>
      </c>
      <c r="O145" s="8">
        <v>0</v>
      </c>
      <c r="P145" s="19">
        <v>0</v>
      </c>
      <c r="Q145" s="8">
        <v>0</v>
      </c>
      <c r="R145" s="8">
        <v>1</v>
      </c>
      <c r="S145" s="9">
        <f>COUNTIFS($B$3:B145,B145,$D$3:D145,D145,$H$3:H145,H145)</f>
        <v>4</v>
      </c>
    </row>
    <row r="146" spans="1:19" ht="15" customHeight="1">
      <c r="A146" s="2" t="s">
        <v>277</v>
      </c>
      <c r="B146" s="2" t="s">
        <v>278</v>
      </c>
      <c r="C146" s="2" t="s">
        <v>279</v>
      </c>
      <c r="D146" s="2" t="s">
        <v>300</v>
      </c>
      <c r="E146" s="2" t="s">
        <v>301</v>
      </c>
      <c r="F146" s="2" t="s">
        <v>87</v>
      </c>
      <c r="G146" s="3" t="s">
        <v>88</v>
      </c>
      <c r="H146" s="3" t="s">
        <v>302</v>
      </c>
      <c r="I146" s="3" t="s">
        <v>303</v>
      </c>
      <c r="J146" s="10"/>
      <c r="K146" s="4">
        <v>5</v>
      </c>
      <c r="L146" s="5" t="s">
        <v>310</v>
      </c>
      <c r="M146" s="6" t="s">
        <v>96</v>
      </c>
      <c r="N146" s="7">
        <f t="shared" si="2"/>
        <v>1</v>
      </c>
      <c r="O146" s="8">
        <v>0</v>
      </c>
      <c r="P146" s="19">
        <v>0</v>
      </c>
      <c r="Q146" s="8">
        <v>0</v>
      </c>
      <c r="R146" s="8">
        <v>1</v>
      </c>
      <c r="S146" s="9">
        <f>COUNTIFS($B$3:B146,B146,$D$3:D146,D146,$H$3:H146,H146)</f>
        <v>5</v>
      </c>
    </row>
    <row r="147" spans="1:19" ht="15" customHeight="1">
      <c r="A147" s="2" t="s">
        <v>277</v>
      </c>
      <c r="B147" s="2" t="s">
        <v>278</v>
      </c>
      <c r="C147" s="2" t="s">
        <v>279</v>
      </c>
      <c r="D147" s="2" t="s">
        <v>300</v>
      </c>
      <c r="E147" s="2" t="s">
        <v>301</v>
      </c>
      <c r="F147" s="2" t="s">
        <v>87</v>
      </c>
      <c r="G147" s="3" t="s">
        <v>88</v>
      </c>
      <c r="H147" s="3" t="s">
        <v>302</v>
      </c>
      <c r="I147" s="3" t="s">
        <v>303</v>
      </c>
      <c r="J147" s="10"/>
      <c r="K147" s="4">
        <v>6</v>
      </c>
      <c r="L147" s="5" t="s">
        <v>311</v>
      </c>
      <c r="M147" s="6" t="s">
        <v>103</v>
      </c>
      <c r="N147" s="7">
        <f t="shared" si="2"/>
        <v>60</v>
      </c>
      <c r="O147" s="8">
        <v>15</v>
      </c>
      <c r="P147" s="19">
        <v>15</v>
      </c>
      <c r="Q147" s="8">
        <v>15</v>
      </c>
      <c r="R147" s="8">
        <v>15</v>
      </c>
      <c r="S147" s="9">
        <f>COUNTIFS($B$3:B147,B147,$D$3:D147,D147,$H$3:H147,H147)</f>
        <v>6</v>
      </c>
    </row>
    <row r="148" spans="1:19" ht="15" customHeight="1">
      <c r="A148" s="2" t="s">
        <v>277</v>
      </c>
      <c r="B148" s="2" t="s">
        <v>278</v>
      </c>
      <c r="C148" s="2" t="s">
        <v>279</v>
      </c>
      <c r="D148" s="2" t="s">
        <v>300</v>
      </c>
      <c r="E148" s="2" t="s">
        <v>301</v>
      </c>
      <c r="F148" s="2" t="s">
        <v>87</v>
      </c>
      <c r="G148" s="3" t="s">
        <v>88</v>
      </c>
      <c r="H148" s="3" t="s">
        <v>302</v>
      </c>
      <c r="I148" s="3" t="s">
        <v>303</v>
      </c>
      <c r="J148" s="10"/>
      <c r="K148" s="4">
        <v>7</v>
      </c>
      <c r="L148" s="5" t="s">
        <v>312</v>
      </c>
      <c r="M148" s="6" t="s">
        <v>313</v>
      </c>
      <c r="N148" s="7">
        <f t="shared" si="2"/>
        <v>120</v>
      </c>
      <c r="O148" s="8">
        <v>30</v>
      </c>
      <c r="P148" s="19">
        <v>30</v>
      </c>
      <c r="Q148" s="8">
        <v>30</v>
      </c>
      <c r="R148" s="8">
        <v>30</v>
      </c>
      <c r="S148" s="9">
        <f>COUNTIFS($B$3:B148,B148,$D$3:D148,D148,$H$3:H148,H148)</f>
        <v>7</v>
      </c>
    </row>
    <row r="149" spans="1:19" ht="15" customHeight="1">
      <c r="A149" s="2" t="s">
        <v>277</v>
      </c>
      <c r="B149" s="2" t="s">
        <v>278</v>
      </c>
      <c r="C149" s="2" t="s">
        <v>279</v>
      </c>
      <c r="D149" s="2" t="s">
        <v>300</v>
      </c>
      <c r="E149" s="2" t="s">
        <v>301</v>
      </c>
      <c r="F149" s="2" t="s">
        <v>87</v>
      </c>
      <c r="G149" s="3" t="s">
        <v>88</v>
      </c>
      <c r="H149" s="3" t="s">
        <v>302</v>
      </c>
      <c r="I149" s="3" t="s">
        <v>303</v>
      </c>
      <c r="J149" s="10"/>
      <c r="K149" s="4">
        <v>8</v>
      </c>
      <c r="L149" s="5" t="s">
        <v>314</v>
      </c>
      <c r="M149" s="6" t="s">
        <v>315</v>
      </c>
      <c r="N149" s="7">
        <f t="shared" si="2"/>
        <v>1</v>
      </c>
      <c r="O149" s="8">
        <v>0</v>
      </c>
      <c r="P149" s="19">
        <v>0</v>
      </c>
      <c r="Q149" s="8">
        <v>0</v>
      </c>
      <c r="R149" s="8">
        <v>1</v>
      </c>
      <c r="S149" s="9">
        <f>COUNTIFS($B$3:B149,B149,$D$3:D149,D149,$H$3:H149,H149)</f>
        <v>8</v>
      </c>
    </row>
    <row r="150" spans="1:19" ht="15" customHeight="1">
      <c r="A150" s="2" t="s">
        <v>277</v>
      </c>
      <c r="B150" s="2" t="s">
        <v>278</v>
      </c>
      <c r="C150" s="2" t="s">
        <v>279</v>
      </c>
      <c r="D150" s="2" t="s">
        <v>300</v>
      </c>
      <c r="E150" s="2" t="s">
        <v>301</v>
      </c>
      <c r="F150" s="2" t="s">
        <v>87</v>
      </c>
      <c r="G150" s="3" t="s">
        <v>88</v>
      </c>
      <c r="H150" s="3" t="s">
        <v>302</v>
      </c>
      <c r="I150" s="3" t="s">
        <v>303</v>
      </c>
      <c r="J150" s="10"/>
      <c r="K150" s="4">
        <v>9</v>
      </c>
      <c r="L150" s="5" t="s">
        <v>316</v>
      </c>
      <c r="M150" s="12" t="s">
        <v>317</v>
      </c>
      <c r="N150" s="7">
        <f t="shared" si="2"/>
        <v>24</v>
      </c>
      <c r="O150" s="8">
        <v>6</v>
      </c>
      <c r="P150" s="19">
        <v>6</v>
      </c>
      <c r="Q150" s="8">
        <v>6</v>
      </c>
      <c r="R150" s="8">
        <v>6</v>
      </c>
      <c r="S150" s="9">
        <f>COUNTIFS($B$3:B150,B150,$D$3:D150,D150,$H$3:H150,H150)</f>
        <v>9</v>
      </c>
    </row>
    <row r="151" spans="1:19" ht="15" customHeight="1">
      <c r="A151" s="2" t="s">
        <v>277</v>
      </c>
      <c r="B151" s="2" t="s">
        <v>278</v>
      </c>
      <c r="C151" s="2" t="s">
        <v>279</v>
      </c>
      <c r="D151" s="2" t="s">
        <v>300</v>
      </c>
      <c r="E151" s="2" t="s">
        <v>301</v>
      </c>
      <c r="F151" s="2" t="s">
        <v>87</v>
      </c>
      <c r="G151" s="3" t="s">
        <v>88</v>
      </c>
      <c r="H151" s="3" t="s">
        <v>302</v>
      </c>
      <c r="I151" s="3" t="s">
        <v>303</v>
      </c>
      <c r="J151" s="10"/>
      <c r="K151" s="4">
        <v>10</v>
      </c>
      <c r="L151" s="5" t="s">
        <v>318</v>
      </c>
      <c r="M151" s="6" t="s">
        <v>70</v>
      </c>
      <c r="N151" s="7">
        <f t="shared" si="2"/>
        <v>1</v>
      </c>
      <c r="O151" s="8">
        <v>0</v>
      </c>
      <c r="P151" s="19">
        <v>0</v>
      </c>
      <c r="Q151" s="8">
        <v>0</v>
      </c>
      <c r="R151" s="8">
        <v>1</v>
      </c>
      <c r="S151" s="9">
        <f>COUNTIFS($B$3:B151,B151,$D$3:D151,D151,$H$3:H151,H151)</f>
        <v>10</v>
      </c>
    </row>
    <row r="152" spans="1:19" ht="15" customHeight="1">
      <c r="A152" s="2" t="s">
        <v>277</v>
      </c>
      <c r="B152" s="2" t="s">
        <v>278</v>
      </c>
      <c r="C152" s="2" t="s">
        <v>279</v>
      </c>
      <c r="D152" s="2" t="s">
        <v>300</v>
      </c>
      <c r="E152" s="2" t="s">
        <v>301</v>
      </c>
      <c r="F152" s="2" t="s">
        <v>87</v>
      </c>
      <c r="G152" s="3" t="s">
        <v>88</v>
      </c>
      <c r="H152" s="3" t="s">
        <v>302</v>
      </c>
      <c r="I152" s="3" t="s">
        <v>303</v>
      </c>
      <c r="J152" s="10"/>
      <c r="K152" s="4">
        <v>11</v>
      </c>
      <c r="L152" s="5" t="s">
        <v>319</v>
      </c>
      <c r="M152" s="6" t="s">
        <v>235</v>
      </c>
      <c r="N152" s="7">
        <f t="shared" si="2"/>
        <v>1500</v>
      </c>
      <c r="O152" s="8">
        <v>375</v>
      </c>
      <c r="P152" s="19">
        <v>375</v>
      </c>
      <c r="Q152" s="8">
        <v>375</v>
      </c>
      <c r="R152" s="8">
        <v>375</v>
      </c>
      <c r="S152" s="9">
        <f>COUNTIFS($B$3:B152,B152,$D$3:D152,D152,$H$3:H152,H152)</f>
        <v>11</v>
      </c>
    </row>
    <row r="153" spans="1:19" ht="15" customHeight="1">
      <c r="A153" s="2" t="s">
        <v>277</v>
      </c>
      <c r="B153" s="2" t="s">
        <v>278</v>
      </c>
      <c r="C153" s="2" t="s">
        <v>279</v>
      </c>
      <c r="D153" s="2" t="s">
        <v>300</v>
      </c>
      <c r="E153" s="2" t="s">
        <v>301</v>
      </c>
      <c r="F153" s="2" t="s">
        <v>87</v>
      </c>
      <c r="G153" s="3" t="s">
        <v>88</v>
      </c>
      <c r="H153" s="3" t="s">
        <v>302</v>
      </c>
      <c r="I153" s="3" t="s">
        <v>303</v>
      </c>
      <c r="J153" s="10"/>
      <c r="K153" s="4">
        <v>12</v>
      </c>
      <c r="L153" s="5" t="s">
        <v>320</v>
      </c>
      <c r="M153" s="6" t="s">
        <v>315</v>
      </c>
      <c r="N153" s="7">
        <f t="shared" si="2"/>
        <v>4</v>
      </c>
      <c r="O153" s="8">
        <v>1</v>
      </c>
      <c r="P153" s="19">
        <v>1</v>
      </c>
      <c r="Q153" s="8">
        <v>1</v>
      </c>
      <c r="R153" s="8">
        <v>1</v>
      </c>
      <c r="S153" s="9">
        <f>COUNTIFS($B$3:B153,B153,$D$3:D153,D153,$H$3:H153,H153)</f>
        <v>12</v>
      </c>
    </row>
    <row r="154" spans="1:19" ht="15" customHeight="1">
      <c r="A154" s="2" t="s">
        <v>277</v>
      </c>
      <c r="B154" s="2" t="s">
        <v>278</v>
      </c>
      <c r="C154" s="2" t="s">
        <v>279</v>
      </c>
      <c r="D154" s="2" t="s">
        <v>300</v>
      </c>
      <c r="E154" s="2" t="s">
        <v>301</v>
      </c>
      <c r="F154" s="2" t="s">
        <v>87</v>
      </c>
      <c r="G154" s="3" t="s">
        <v>88</v>
      </c>
      <c r="H154" s="3" t="s">
        <v>302</v>
      </c>
      <c r="I154" s="3" t="s">
        <v>303</v>
      </c>
      <c r="J154" s="14"/>
      <c r="K154" s="4">
        <v>13</v>
      </c>
      <c r="L154" s="5" t="s">
        <v>321</v>
      </c>
      <c r="M154" s="6" t="s">
        <v>315</v>
      </c>
      <c r="N154" s="7">
        <f t="shared" si="2"/>
        <v>4</v>
      </c>
      <c r="O154" s="8">
        <v>1</v>
      </c>
      <c r="P154" s="19">
        <v>1</v>
      </c>
      <c r="Q154" s="8">
        <v>1</v>
      </c>
      <c r="R154" s="8">
        <v>1</v>
      </c>
      <c r="S154" s="9">
        <f>COUNTIFS($B$3:B154,B154,$D$3:D154,D154,$H$3:H154,H154)</f>
        <v>13</v>
      </c>
    </row>
    <row r="155" spans="1:19" ht="15" customHeight="1">
      <c r="A155" s="2" t="s">
        <v>277</v>
      </c>
      <c r="B155" s="2" t="s">
        <v>278</v>
      </c>
      <c r="C155" s="2" t="s">
        <v>279</v>
      </c>
      <c r="D155" s="2" t="s">
        <v>322</v>
      </c>
      <c r="E155" s="2" t="s">
        <v>323</v>
      </c>
      <c r="F155" s="2" t="s">
        <v>269</v>
      </c>
      <c r="G155" s="3" t="s">
        <v>270</v>
      </c>
      <c r="H155" s="3" t="s">
        <v>324</v>
      </c>
      <c r="I155" s="3" t="s">
        <v>325</v>
      </c>
      <c r="J155" s="3"/>
      <c r="K155" s="4">
        <v>1</v>
      </c>
      <c r="L155" s="5" t="s">
        <v>326</v>
      </c>
      <c r="M155" s="6" t="s">
        <v>92</v>
      </c>
      <c r="N155" s="7">
        <f t="shared" si="2"/>
        <v>1650</v>
      </c>
      <c r="O155" s="8">
        <v>412</v>
      </c>
      <c r="P155" s="20">
        <v>412</v>
      </c>
      <c r="Q155" s="20">
        <v>412</v>
      </c>
      <c r="R155" s="8">
        <v>414</v>
      </c>
      <c r="S155" s="9">
        <f>COUNTIFS($B$3:B155,B155,$D$3:D155,D155,$H$3:H155,H155)</f>
        <v>1</v>
      </c>
    </row>
    <row r="156" spans="1:19" ht="15" customHeight="1">
      <c r="A156" s="2" t="s">
        <v>277</v>
      </c>
      <c r="B156" s="2" t="s">
        <v>278</v>
      </c>
      <c r="C156" s="2" t="s">
        <v>279</v>
      </c>
      <c r="D156" s="2" t="s">
        <v>322</v>
      </c>
      <c r="E156" s="2" t="s">
        <v>323</v>
      </c>
      <c r="F156" s="2" t="s">
        <v>269</v>
      </c>
      <c r="G156" s="3" t="s">
        <v>270</v>
      </c>
      <c r="H156" s="3" t="s">
        <v>324</v>
      </c>
      <c r="I156" s="3" t="s">
        <v>325</v>
      </c>
      <c r="J156" s="10"/>
      <c r="K156" s="4">
        <v>2</v>
      </c>
      <c r="L156" s="5" t="s">
        <v>327</v>
      </c>
      <c r="M156" s="6" t="s">
        <v>315</v>
      </c>
      <c r="N156" s="7">
        <f t="shared" si="2"/>
        <v>1000</v>
      </c>
      <c r="O156" s="8">
        <v>250</v>
      </c>
      <c r="P156" s="8">
        <v>250</v>
      </c>
      <c r="Q156" s="8">
        <v>250</v>
      </c>
      <c r="R156" s="8">
        <v>250</v>
      </c>
      <c r="S156" s="9">
        <f>COUNTIFS($B$3:B156,B156,$D$3:D156,D156,$H$3:H156,H156)</f>
        <v>2</v>
      </c>
    </row>
    <row r="157" spans="1:19" ht="15" customHeight="1">
      <c r="A157" s="2" t="s">
        <v>277</v>
      </c>
      <c r="B157" s="2" t="s">
        <v>278</v>
      </c>
      <c r="C157" s="2" t="s">
        <v>279</v>
      </c>
      <c r="D157" s="2" t="s">
        <v>322</v>
      </c>
      <c r="E157" s="2" t="s">
        <v>323</v>
      </c>
      <c r="F157" s="2" t="s">
        <v>269</v>
      </c>
      <c r="G157" s="3" t="s">
        <v>270</v>
      </c>
      <c r="H157" s="3" t="s">
        <v>324</v>
      </c>
      <c r="I157" s="3" t="s">
        <v>325</v>
      </c>
      <c r="J157" s="10"/>
      <c r="K157" s="4">
        <v>3</v>
      </c>
      <c r="L157" s="5" t="s">
        <v>328</v>
      </c>
      <c r="M157" s="6" t="s">
        <v>315</v>
      </c>
      <c r="N157" s="7">
        <f t="shared" si="2"/>
        <v>950</v>
      </c>
      <c r="O157" s="8">
        <v>237</v>
      </c>
      <c r="P157" s="8">
        <v>237</v>
      </c>
      <c r="Q157" s="8">
        <v>237</v>
      </c>
      <c r="R157" s="8">
        <v>239</v>
      </c>
      <c r="S157" s="9">
        <f>COUNTIFS($B$3:B157,B157,$D$3:D157,D157,$H$3:H157,H157)</f>
        <v>3</v>
      </c>
    </row>
    <row r="158" spans="1:19" ht="15" customHeight="1">
      <c r="A158" s="2" t="s">
        <v>277</v>
      </c>
      <c r="B158" s="2" t="s">
        <v>278</v>
      </c>
      <c r="C158" s="2" t="s">
        <v>279</v>
      </c>
      <c r="D158" s="2" t="s">
        <v>322</v>
      </c>
      <c r="E158" s="2" t="s">
        <v>323</v>
      </c>
      <c r="F158" s="2" t="s">
        <v>269</v>
      </c>
      <c r="G158" s="3" t="s">
        <v>270</v>
      </c>
      <c r="H158" s="3" t="s">
        <v>324</v>
      </c>
      <c r="I158" s="3" t="s">
        <v>325</v>
      </c>
      <c r="J158" s="10"/>
      <c r="K158" s="4">
        <v>4</v>
      </c>
      <c r="L158" s="5" t="s">
        <v>329</v>
      </c>
      <c r="M158" s="6" t="s">
        <v>315</v>
      </c>
      <c r="N158" s="7">
        <f t="shared" si="2"/>
        <v>650</v>
      </c>
      <c r="O158" s="8">
        <v>162</v>
      </c>
      <c r="P158" s="8">
        <v>162</v>
      </c>
      <c r="Q158" s="8">
        <v>162</v>
      </c>
      <c r="R158" s="8">
        <v>164</v>
      </c>
      <c r="S158" s="9">
        <f>COUNTIFS($B$3:B158,B158,$D$3:D158,D158,$H$3:H158,H158)</f>
        <v>4</v>
      </c>
    </row>
    <row r="159" spans="1:19" ht="15" customHeight="1">
      <c r="A159" s="2" t="s">
        <v>277</v>
      </c>
      <c r="B159" s="2" t="s">
        <v>278</v>
      </c>
      <c r="C159" s="2" t="s">
        <v>279</v>
      </c>
      <c r="D159" s="2" t="s">
        <v>322</v>
      </c>
      <c r="E159" s="2" t="s">
        <v>323</v>
      </c>
      <c r="F159" s="2" t="s">
        <v>269</v>
      </c>
      <c r="G159" s="3" t="s">
        <v>270</v>
      </c>
      <c r="H159" s="3" t="s">
        <v>324</v>
      </c>
      <c r="I159" s="3" t="s">
        <v>325</v>
      </c>
      <c r="J159" s="10"/>
      <c r="K159" s="4">
        <v>5</v>
      </c>
      <c r="L159" s="5" t="s">
        <v>330</v>
      </c>
      <c r="M159" s="6" t="s">
        <v>315</v>
      </c>
      <c r="N159" s="7">
        <f t="shared" si="2"/>
        <v>200</v>
      </c>
      <c r="O159" s="8">
        <v>50</v>
      </c>
      <c r="P159" s="8">
        <v>50</v>
      </c>
      <c r="Q159" s="8">
        <v>50</v>
      </c>
      <c r="R159" s="8">
        <v>50</v>
      </c>
      <c r="S159" s="9">
        <f>COUNTIFS($B$3:B159,B159,$D$3:D159,D159,$H$3:H159,H159)</f>
        <v>5</v>
      </c>
    </row>
    <row r="160" spans="1:19" ht="15" customHeight="1">
      <c r="A160" s="2" t="s">
        <v>277</v>
      </c>
      <c r="B160" s="2" t="s">
        <v>278</v>
      </c>
      <c r="C160" s="2" t="s">
        <v>279</v>
      </c>
      <c r="D160" s="2" t="s">
        <v>322</v>
      </c>
      <c r="E160" s="2" t="s">
        <v>323</v>
      </c>
      <c r="F160" s="2" t="s">
        <v>269</v>
      </c>
      <c r="G160" s="3" t="s">
        <v>270</v>
      </c>
      <c r="H160" s="3" t="s">
        <v>324</v>
      </c>
      <c r="I160" s="3" t="s">
        <v>325</v>
      </c>
      <c r="J160" s="10"/>
      <c r="K160" s="4">
        <v>6</v>
      </c>
      <c r="L160" s="5" t="s">
        <v>331</v>
      </c>
      <c r="M160" s="6" t="s">
        <v>315</v>
      </c>
      <c r="N160" s="7">
        <f t="shared" si="2"/>
        <v>32</v>
      </c>
      <c r="O160" s="8">
        <v>8</v>
      </c>
      <c r="P160" s="8">
        <v>8</v>
      </c>
      <c r="Q160" s="8">
        <v>8</v>
      </c>
      <c r="R160" s="8">
        <v>8</v>
      </c>
      <c r="S160" s="9">
        <f>COUNTIFS($B$3:B160,B160,$D$3:D160,D160,$H$3:H160,H160)</f>
        <v>6</v>
      </c>
    </row>
    <row r="161" spans="1:19" ht="15" customHeight="1">
      <c r="A161" s="2" t="s">
        <v>277</v>
      </c>
      <c r="B161" s="2" t="s">
        <v>278</v>
      </c>
      <c r="C161" s="2" t="s">
        <v>279</v>
      </c>
      <c r="D161" s="2" t="s">
        <v>322</v>
      </c>
      <c r="E161" s="2" t="s">
        <v>323</v>
      </c>
      <c r="F161" s="2" t="s">
        <v>269</v>
      </c>
      <c r="G161" s="3" t="s">
        <v>270</v>
      </c>
      <c r="H161" s="3" t="s">
        <v>324</v>
      </c>
      <c r="I161" s="3" t="s">
        <v>325</v>
      </c>
      <c r="J161" s="10"/>
      <c r="K161" s="4">
        <v>7</v>
      </c>
      <c r="L161" s="5" t="s">
        <v>332</v>
      </c>
      <c r="M161" s="6" t="s">
        <v>333</v>
      </c>
      <c r="N161" s="7">
        <f t="shared" si="2"/>
        <v>12000</v>
      </c>
      <c r="O161" s="8">
        <v>3000</v>
      </c>
      <c r="P161" s="8">
        <v>3000</v>
      </c>
      <c r="Q161" s="8">
        <v>3000</v>
      </c>
      <c r="R161" s="8">
        <v>3000</v>
      </c>
      <c r="S161" s="9">
        <f>COUNTIFS($B$3:B161,B161,$D$3:D161,D161,$H$3:H161,H161)</f>
        <v>7</v>
      </c>
    </row>
    <row r="162" spans="1:19" ht="15" customHeight="1">
      <c r="A162" s="2" t="s">
        <v>277</v>
      </c>
      <c r="B162" s="2" t="s">
        <v>278</v>
      </c>
      <c r="C162" s="2" t="s">
        <v>279</v>
      </c>
      <c r="D162" s="2" t="s">
        <v>322</v>
      </c>
      <c r="E162" s="2" t="s">
        <v>323</v>
      </c>
      <c r="F162" s="2" t="s">
        <v>269</v>
      </c>
      <c r="G162" s="3" t="s">
        <v>270</v>
      </c>
      <c r="H162" s="3" t="s">
        <v>324</v>
      </c>
      <c r="I162" s="3" t="s">
        <v>325</v>
      </c>
      <c r="J162" s="10"/>
      <c r="K162" s="4">
        <v>8</v>
      </c>
      <c r="L162" s="5" t="s">
        <v>334</v>
      </c>
      <c r="M162" s="6" t="s">
        <v>333</v>
      </c>
      <c r="N162" s="7">
        <f t="shared" si="2"/>
        <v>1600</v>
      </c>
      <c r="O162" s="8">
        <v>400</v>
      </c>
      <c r="P162" s="8">
        <v>400</v>
      </c>
      <c r="Q162" s="8">
        <v>400</v>
      </c>
      <c r="R162" s="8">
        <v>400</v>
      </c>
      <c r="S162" s="9">
        <f>COUNTIFS($B$3:B162,B162,$D$3:D162,D162,$H$3:H162,H162)</f>
        <v>8</v>
      </c>
    </row>
    <row r="163" spans="1:19" ht="15" customHeight="1">
      <c r="A163" s="2" t="s">
        <v>277</v>
      </c>
      <c r="B163" s="2" t="s">
        <v>278</v>
      </c>
      <c r="C163" s="2" t="s">
        <v>279</v>
      </c>
      <c r="D163" s="2" t="s">
        <v>322</v>
      </c>
      <c r="E163" s="2" t="s">
        <v>323</v>
      </c>
      <c r="F163" s="2" t="s">
        <v>269</v>
      </c>
      <c r="G163" s="3" t="s">
        <v>270</v>
      </c>
      <c r="H163" s="3" t="s">
        <v>324</v>
      </c>
      <c r="I163" s="3" t="s">
        <v>325</v>
      </c>
      <c r="J163" s="10"/>
      <c r="K163" s="4">
        <v>9</v>
      </c>
      <c r="L163" s="5" t="s">
        <v>335</v>
      </c>
      <c r="M163" s="6" t="s">
        <v>333</v>
      </c>
      <c r="N163" s="7">
        <f t="shared" si="2"/>
        <v>1500</v>
      </c>
      <c r="O163" s="8">
        <v>375</v>
      </c>
      <c r="P163" s="8">
        <v>375</v>
      </c>
      <c r="Q163" s="8">
        <v>375</v>
      </c>
      <c r="R163" s="8">
        <v>375</v>
      </c>
      <c r="S163" s="9">
        <f>COUNTIFS($B$3:B163,B163,$D$3:D163,D163,$H$3:H163,H163)</f>
        <v>9</v>
      </c>
    </row>
    <row r="164" spans="1:19" ht="15" customHeight="1">
      <c r="A164" s="2" t="s">
        <v>277</v>
      </c>
      <c r="B164" s="2" t="s">
        <v>278</v>
      </c>
      <c r="C164" s="2" t="s">
        <v>279</v>
      </c>
      <c r="D164" s="2" t="s">
        <v>322</v>
      </c>
      <c r="E164" s="2" t="s">
        <v>323</v>
      </c>
      <c r="F164" s="2" t="s">
        <v>269</v>
      </c>
      <c r="G164" s="3" t="s">
        <v>270</v>
      </c>
      <c r="H164" s="3" t="s">
        <v>324</v>
      </c>
      <c r="I164" s="3" t="s">
        <v>325</v>
      </c>
      <c r="J164" s="10"/>
      <c r="K164" s="4">
        <v>10</v>
      </c>
      <c r="L164" s="5" t="s">
        <v>336</v>
      </c>
      <c r="M164" s="6" t="s">
        <v>333</v>
      </c>
      <c r="N164" s="7">
        <f t="shared" si="2"/>
        <v>140</v>
      </c>
      <c r="O164" s="8">
        <v>35</v>
      </c>
      <c r="P164" s="8">
        <v>35</v>
      </c>
      <c r="Q164" s="8">
        <v>35</v>
      </c>
      <c r="R164" s="8">
        <v>35</v>
      </c>
      <c r="S164" s="9">
        <f>COUNTIFS($B$3:B164,B164,$D$3:D164,D164,$H$3:H164,H164)</f>
        <v>10</v>
      </c>
    </row>
    <row r="165" spans="1:19" ht="15" customHeight="1">
      <c r="A165" s="2" t="s">
        <v>277</v>
      </c>
      <c r="B165" s="2" t="s">
        <v>278</v>
      </c>
      <c r="C165" s="2" t="s">
        <v>279</v>
      </c>
      <c r="D165" s="2" t="s">
        <v>322</v>
      </c>
      <c r="E165" s="2" t="s">
        <v>323</v>
      </c>
      <c r="F165" s="2" t="s">
        <v>269</v>
      </c>
      <c r="G165" s="3" t="s">
        <v>270</v>
      </c>
      <c r="H165" s="3" t="s">
        <v>324</v>
      </c>
      <c r="I165" s="3" t="s">
        <v>325</v>
      </c>
      <c r="J165" s="10"/>
      <c r="K165" s="4">
        <v>11</v>
      </c>
      <c r="L165" s="5" t="s">
        <v>337</v>
      </c>
      <c r="M165" s="6" t="s">
        <v>333</v>
      </c>
      <c r="N165" s="7">
        <f t="shared" si="2"/>
        <v>20</v>
      </c>
      <c r="O165" s="8">
        <v>5</v>
      </c>
      <c r="P165" s="8">
        <v>5</v>
      </c>
      <c r="Q165" s="8">
        <v>5</v>
      </c>
      <c r="R165" s="8">
        <v>5</v>
      </c>
      <c r="S165" s="9">
        <f>COUNTIFS($B$3:B165,B165,$D$3:D165,D165,$H$3:H165,H165)</f>
        <v>11</v>
      </c>
    </row>
    <row r="166" spans="1:19" ht="15" customHeight="1">
      <c r="A166" s="2" t="s">
        <v>277</v>
      </c>
      <c r="B166" s="2" t="s">
        <v>278</v>
      </c>
      <c r="C166" s="2" t="s">
        <v>279</v>
      </c>
      <c r="D166" s="2" t="s">
        <v>322</v>
      </c>
      <c r="E166" s="2" t="s">
        <v>323</v>
      </c>
      <c r="F166" s="2" t="s">
        <v>269</v>
      </c>
      <c r="G166" s="3" t="s">
        <v>270</v>
      </c>
      <c r="H166" s="3" t="s">
        <v>324</v>
      </c>
      <c r="I166" s="3" t="s">
        <v>325</v>
      </c>
      <c r="J166" s="14"/>
      <c r="K166" s="4">
        <v>12</v>
      </c>
      <c r="L166" s="5" t="s">
        <v>338</v>
      </c>
      <c r="M166" s="6" t="s">
        <v>315</v>
      </c>
      <c r="N166" s="7">
        <f t="shared" si="2"/>
        <v>2</v>
      </c>
      <c r="O166" s="8">
        <v>0</v>
      </c>
      <c r="P166" s="8">
        <v>1</v>
      </c>
      <c r="Q166" s="8">
        <v>0</v>
      </c>
      <c r="R166" s="8">
        <v>1</v>
      </c>
      <c r="S166" s="9">
        <f>COUNTIFS($B$3:B166,B166,$D$3:D166,D166,$H$3:H166,H166)</f>
        <v>12</v>
      </c>
    </row>
    <row r="167" spans="1:19" ht="15" customHeight="1">
      <c r="A167" s="2" t="s">
        <v>277</v>
      </c>
      <c r="B167" s="2" t="s">
        <v>278</v>
      </c>
      <c r="C167" s="2" t="s">
        <v>279</v>
      </c>
      <c r="D167" s="2" t="s">
        <v>339</v>
      </c>
      <c r="E167" s="2" t="s">
        <v>340</v>
      </c>
      <c r="F167" s="2" t="s">
        <v>341</v>
      </c>
      <c r="G167" s="3" t="s">
        <v>342</v>
      </c>
      <c r="H167" s="3" t="s">
        <v>343</v>
      </c>
      <c r="I167" s="3" t="s">
        <v>344</v>
      </c>
      <c r="J167" s="3"/>
      <c r="K167" s="4">
        <v>1</v>
      </c>
      <c r="L167" s="5" t="s">
        <v>345</v>
      </c>
      <c r="M167" s="21" t="s">
        <v>346</v>
      </c>
      <c r="N167" s="7">
        <f t="shared" si="2"/>
        <v>64</v>
      </c>
      <c r="O167" s="8">
        <v>14</v>
      </c>
      <c r="P167" s="8">
        <v>19</v>
      </c>
      <c r="Q167" s="8">
        <v>18</v>
      </c>
      <c r="R167" s="8">
        <v>13</v>
      </c>
      <c r="S167" s="9">
        <f>COUNTIFS($B$3:B167,B167,$D$3:D167,D167,$H$3:H167,H167)</f>
        <v>1</v>
      </c>
    </row>
    <row r="168" spans="1:19" ht="15" customHeight="1">
      <c r="A168" s="2" t="s">
        <v>277</v>
      </c>
      <c r="B168" s="2" t="s">
        <v>278</v>
      </c>
      <c r="C168" s="2" t="s">
        <v>279</v>
      </c>
      <c r="D168" s="2" t="s">
        <v>339</v>
      </c>
      <c r="E168" s="2" t="s">
        <v>340</v>
      </c>
      <c r="F168" s="2" t="s">
        <v>341</v>
      </c>
      <c r="G168" s="3" t="s">
        <v>342</v>
      </c>
      <c r="H168" s="3" t="s">
        <v>343</v>
      </c>
      <c r="I168" s="3" t="s">
        <v>344</v>
      </c>
      <c r="J168" s="10"/>
      <c r="K168" s="4">
        <v>2</v>
      </c>
      <c r="L168" s="5" t="s">
        <v>347</v>
      </c>
      <c r="M168" s="6" t="s">
        <v>99</v>
      </c>
      <c r="N168" s="7">
        <f t="shared" si="2"/>
        <v>8</v>
      </c>
      <c r="O168" s="8">
        <v>2</v>
      </c>
      <c r="P168" s="8">
        <v>2</v>
      </c>
      <c r="Q168" s="8">
        <v>2</v>
      </c>
      <c r="R168" s="8">
        <v>2</v>
      </c>
      <c r="S168" s="9">
        <f>COUNTIFS($B$3:B168,B168,$D$3:D168,D168,$H$3:H168,H168)</f>
        <v>2</v>
      </c>
    </row>
    <row r="169" spans="1:19" ht="15" customHeight="1">
      <c r="A169" s="2" t="s">
        <v>277</v>
      </c>
      <c r="B169" s="2" t="s">
        <v>278</v>
      </c>
      <c r="C169" s="2" t="s">
        <v>279</v>
      </c>
      <c r="D169" s="2" t="s">
        <v>339</v>
      </c>
      <c r="E169" s="2" t="s">
        <v>340</v>
      </c>
      <c r="F169" s="2" t="s">
        <v>341</v>
      </c>
      <c r="G169" s="3" t="s">
        <v>342</v>
      </c>
      <c r="H169" s="3" t="s">
        <v>343</v>
      </c>
      <c r="I169" s="3" t="s">
        <v>344</v>
      </c>
      <c r="J169" s="10"/>
      <c r="K169" s="4">
        <v>3</v>
      </c>
      <c r="L169" s="5" t="s">
        <v>348</v>
      </c>
      <c r="M169" s="22" t="s">
        <v>349</v>
      </c>
      <c r="N169" s="7">
        <f t="shared" si="2"/>
        <v>90</v>
      </c>
      <c r="O169" s="8">
        <v>20</v>
      </c>
      <c r="P169" s="8">
        <v>28</v>
      </c>
      <c r="Q169" s="8">
        <v>31</v>
      </c>
      <c r="R169" s="8">
        <v>11</v>
      </c>
      <c r="S169" s="9">
        <f>COUNTIFS($B$3:B169,B169,$D$3:D169,D169,$H$3:H169,H169)</f>
        <v>3</v>
      </c>
    </row>
    <row r="170" spans="1:19" ht="15" customHeight="1">
      <c r="A170" s="2" t="s">
        <v>277</v>
      </c>
      <c r="B170" s="2" t="s">
        <v>278</v>
      </c>
      <c r="C170" s="2" t="s">
        <v>279</v>
      </c>
      <c r="D170" s="2" t="s">
        <v>339</v>
      </c>
      <c r="E170" s="2" t="s">
        <v>340</v>
      </c>
      <c r="F170" s="2" t="s">
        <v>341</v>
      </c>
      <c r="G170" s="3" t="s">
        <v>342</v>
      </c>
      <c r="H170" s="3" t="s">
        <v>343</v>
      </c>
      <c r="I170" s="3" t="s">
        <v>344</v>
      </c>
      <c r="J170" s="10"/>
      <c r="K170" s="4">
        <v>4</v>
      </c>
      <c r="L170" s="5" t="s">
        <v>350</v>
      </c>
      <c r="M170" s="22" t="s">
        <v>315</v>
      </c>
      <c r="N170" s="7">
        <f t="shared" si="2"/>
        <v>290</v>
      </c>
      <c r="O170" s="8">
        <v>60</v>
      </c>
      <c r="P170" s="8">
        <v>81</v>
      </c>
      <c r="Q170" s="8">
        <v>82</v>
      </c>
      <c r="R170" s="8">
        <v>67</v>
      </c>
      <c r="S170" s="9">
        <f>COUNTIFS($B$3:B170,B170,$D$3:D170,D170,$H$3:H170,H170)</f>
        <v>4</v>
      </c>
    </row>
    <row r="171" spans="1:19" ht="15" customHeight="1">
      <c r="A171" s="2" t="s">
        <v>277</v>
      </c>
      <c r="B171" s="2" t="s">
        <v>278</v>
      </c>
      <c r="C171" s="2" t="s">
        <v>279</v>
      </c>
      <c r="D171" s="2" t="s">
        <v>339</v>
      </c>
      <c r="E171" s="2" t="s">
        <v>340</v>
      </c>
      <c r="F171" s="2" t="s">
        <v>341</v>
      </c>
      <c r="G171" s="3" t="s">
        <v>342</v>
      </c>
      <c r="H171" s="3" t="s">
        <v>343</v>
      </c>
      <c r="I171" s="3" t="s">
        <v>344</v>
      </c>
      <c r="J171" s="10"/>
      <c r="K171" s="4">
        <v>5</v>
      </c>
      <c r="L171" s="5" t="s">
        <v>351</v>
      </c>
      <c r="M171" s="22" t="s">
        <v>29</v>
      </c>
      <c r="N171" s="7">
        <f t="shared" si="2"/>
        <v>4</v>
      </c>
      <c r="O171" s="8">
        <v>1</v>
      </c>
      <c r="P171" s="8">
        <v>1</v>
      </c>
      <c r="Q171" s="8">
        <v>1</v>
      </c>
      <c r="R171" s="8">
        <v>1</v>
      </c>
      <c r="S171" s="9">
        <f>COUNTIFS($B$3:B171,B171,$D$3:D171,D171,$H$3:H171,H171)</f>
        <v>5</v>
      </c>
    </row>
    <row r="172" spans="1:19" ht="15" customHeight="1">
      <c r="A172" s="2" t="s">
        <v>277</v>
      </c>
      <c r="B172" s="2" t="s">
        <v>278</v>
      </c>
      <c r="C172" s="2" t="s">
        <v>279</v>
      </c>
      <c r="D172" s="2" t="s">
        <v>339</v>
      </c>
      <c r="E172" s="2" t="s">
        <v>340</v>
      </c>
      <c r="F172" s="2" t="s">
        <v>341</v>
      </c>
      <c r="G172" s="3" t="s">
        <v>342</v>
      </c>
      <c r="H172" s="3" t="s">
        <v>343</v>
      </c>
      <c r="I172" s="3" t="s">
        <v>344</v>
      </c>
      <c r="J172" s="10"/>
      <c r="K172" s="4">
        <v>6</v>
      </c>
      <c r="L172" s="5" t="s">
        <v>352</v>
      </c>
      <c r="M172" s="22" t="s">
        <v>54</v>
      </c>
      <c r="N172" s="7">
        <f t="shared" si="2"/>
        <v>1780</v>
      </c>
      <c r="O172" s="8">
        <v>445</v>
      </c>
      <c r="P172" s="8">
        <v>445</v>
      </c>
      <c r="Q172" s="8">
        <v>445</v>
      </c>
      <c r="R172" s="8">
        <v>445</v>
      </c>
      <c r="S172" s="9">
        <f>COUNTIFS($B$3:B172,B172,$D$3:D172,D172,$H$3:H172,H172)</f>
        <v>6</v>
      </c>
    </row>
    <row r="173" spans="1:19" ht="15" customHeight="1">
      <c r="A173" s="2" t="s">
        <v>277</v>
      </c>
      <c r="B173" s="2" t="s">
        <v>278</v>
      </c>
      <c r="C173" s="2" t="s">
        <v>279</v>
      </c>
      <c r="D173" s="2" t="s">
        <v>339</v>
      </c>
      <c r="E173" s="2" t="s">
        <v>340</v>
      </c>
      <c r="F173" s="2" t="s">
        <v>341</v>
      </c>
      <c r="G173" s="3" t="s">
        <v>342</v>
      </c>
      <c r="H173" s="3" t="s">
        <v>343</v>
      </c>
      <c r="I173" s="3" t="s">
        <v>344</v>
      </c>
      <c r="J173" s="10"/>
      <c r="K173" s="4">
        <v>7</v>
      </c>
      <c r="L173" s="5" t="s">
        <v>353</v>
      </c>
      <c r="M173" s="22" t="s">
        <v>354</v>
      </c>
      <c r="N173" s="7">
        <f t="shared" si="2"/>
        <v>1142</v>
      </c>
      <c r="O173" s="8">
        <v>300</v>
      </c>
      <c r="P173" s="8">
        <v>200</v>
      </c>
      <c r="Q173" s="8">
        <v>321</v>
      </c>
      <c r="R173" s="8">
        <v>321</v>
      </c>
      <c r="S173" s="9">
        <f>COUNTIFS($B$3:B173,B173,$D$3:D173,D173,$H$3:H173,H173)</f>
        <v>7</v>
      </c>
    </row>
    <row r="174" spans="1:19" ht="15" customHeight="1">
      <c r="A174" s="2" t="s">
        <v>277</v>
      </c>
      <c r="B174" s="2" t="s">
        <v>278</v>
      </c>
      <c r="C174" s="2" t="s">
        <v>279</v>
      </c>
      <c r="D174" s="2" t="s">
        <v>339</v>
      </c>
      <c r="E174" s="2" t="s">
        <v>340</v>
      </c>
      <c r="F174" s="2" t="s">
        <v>341</v>
      </c>
      <c r="G174" s="3" t="s">
        <v>342</v>
      </c>
      <c r="H174" s="3" t="s">
        <v>343</v>
      </c>
      <c r="I174" s="3" t="s">
        <v>344</v>
      </c>
      <c r="J174" s="10"/>
      <c r="K174" s="4">
        <v>8</v>
      </c>
      <c r="L174" s="5" t="s">
        <v>355</v>
      </c>
      <c r="M174" s="22" t="s">
        <v>356</v>
      </c>
      <c r="N174" s="7">
        <f t="shared" si="2"/>
        <v>1780</v>
      </c>
      <c r="O174" s="8">
        <v>445</v>
      </c>
      <c r="P174" s="8">
        <v>445</v>
      </c>
      <c r="Q174" s="8">
        <v>445</v>
      </c>
      <c r="R174" s="8">
        <v>445</v>
      </c>
      <c r="S174" s="9">
        <f>COUNTIFS($B$3:B174,B174,$D$3:D174,D174,$H$3:H174,H174)</f>
        <v>8</v>
      </c>
    </row>
    <row r="175" spans="1:19" ht="15" customHeight="1">
      <c r="A175" s="2" t="s">
        <v>277</v>
      </c>
      <c r="B175" s="2" t="s">
        <v>278</v>
      </c>
      <c r="C175" s="2" t="s">
        <v>279</v>
      </c>
      <c r="D175" s="2" t="s">
        <v>339</v>
      </c>
      <c r="E175" s="2" t="s">
        <v>340</v>
      </c>
      <c r="F175" s="2" t="s">
        <v>341</v>
      </c>
      <c r="G175" s="3" t="s">
        <v>342</v>
      </c>
      <c r="H175" s="3" t="s">
        <v>343</v>
      </c>
      <c r="I175" s="3" t="s">
        <v>344</v>
      </c>
      <c r="J175" s="10"/>
      <c r="K175" s="4">
        <v>9</v>
      </c>
      <c r="L175" s="5" t="s">
        <v>357</v>
      </c>
      <c r="M175" s="22" t="s">
        <v>114</v>
      </c>
      <c r="N175" s="7">
        <f t="shared" si="2"/>
        <v>1780</v>
      </c>
      <c r="O175" s="8">
        <v>445</v>
      </c>
      <c r="P175" s="8">
        <v>445</v>
      </c>
      <c r="Q175" s="8">
        <v>445</v>
      </c>
      <c r="R175" s="8">
        <v>445</v>
      </c>
      <c r="S175" s="9">
        <f>COUNTIFS($B$3:B175,B175,$D$3:D175,D175,$H$3:H175,H175)</f>
        <v>9</v>
      </c>
    </row>
    <row r="176" spans="1:19" ht="15" customHeight="1">
      <c r="A176" s="2" t="s">
        <v>277</v>
      </c>
      <c r="B176" s="2" t="s">
        <v>278</v>
      </c>
      <c r="C176" s="2" t="s">
        <v>279</v>
      </c>
      <c r="D176" s="2" t="s">
        <v>339</v>
      </c>
      <c r="E176" s="2" t="s">
        <v>340</v>
      </c>
      <c r="F176" s="2" t="s">
        <v>341</v>
      </c>
      <c r="G176" s="3" t="s">
        <v>342</v>
      </c>
      <c r="H176" s="3" t="s">
        <v>343</v>
      </c>
      <c r="I176" s="3" t="s">
        <v>344</v>
      </c>
      <c r="J176" s="10"/>
      <c r="K176" s="4">
        <v>10</v>
      </c>
      <c r="L176" s="5" t="s">
        <v>358</v>
      </c>
      <c r="M176" s="22" t="s">
        <v>112</v>
      </c>
      <c r="N176" s="7">
        <f t="shared" si="2"/>
        <v>4</v>
      </c>
      <c r="O176" s="8">
        <v>1</v>
      </c>
      <c r="P176" s="8">
        <v>1</v>
      </c>
      <c r="Q176" s="8">
        <v>1</v>
      </c>
      <c r="R176" s="8">
        <v>1</v>
      </c>
      <c r="S176" s="9">
        <f>COUNTIFS($B$3:B176,B176,$D$3:D176,D176,$H$3:H176,H176)</f>
        <v>10</v>
      </c>
    </row>
    <row r="177" spans="1:19" ht="15" customHeight="1">
      <c r="A177" s="2" t="s">
        <v>277</v>
      </c>
      <c r="B177" s="2" t="s">
        <v>278</v>
      </c>
      <c r="C177" s="2" t="s">
        <v>279</v>
      </c>
      <c r="D177" s="2" t="s">
        <v>339</v>
      </c>
      <c r="E177" s="2" t="s">
        <v>340</v>
      </c>
      <c r="F177" s="2" t="s">
        <v>341</v>
      </c>
      <c r="G177" s="3" t="s">
        <v>342</v>
      </c>
      <c r="H177" s="3" t="s">
        <v>343</v>
      </c>
      <c r="I177" s="3" t="s">
        <v>344</v>
      </c>
      <c r="J177" s="10"/>
      <c r="K177" s="4">
        <v>11</v>
      </c>
      <c r="L177" s="5" t="s">
        <v>359</v>
      </c>
      <c r="M177" s="21" t="s">
        <v>37</v>
      </c>
      <c r="N177" s="7">
        <f t="shared" si="2"/>
        <v>108</v>
      </c>
      <c r="O177" s="8">
        <v>27</v>
      </c>
      <c r="P177" s="8">
        <v>27</v>
      </c>
      <c r="Q177" s="8">
        <v>27</v>
      </c>
      <c r="R177" s="8">
        <v>27</v>
      </c>
      <c r="S177" s="9">
        <f>COUNTIFS($B$3:B177,B177,$D$3:D177,D177,$H$3:H177,H177)</f>
        <v>11</v>
      </c>
    </row>
    <row r="178" spans="1:19" ht="15" customHeight="1">
      <c r="A178" s="2" t="s">
        <v>277</v>
      </c>
      <c r="B178" s="2" t="s">
        <v>278</v>
      </c>
      <c r="C178" s="2" t="s">
        <v>279</v>
      </c>
      <c r="D178" s="2" t="s">
        <v>339</v>
      </c>
      <c r="E178" s="2" t="s">
        <v>340</v>
      </c>
      <c r="F178" s="2" t="s">
        <v>341</v>
      </c>
      <c r="G178" s="3" t="s">
        <v>342</v>
      </c>
      <c r="H178" s="3" t="s">
        <v>343</v>
      </c>
      <c r="I178" s="3" t="s">
        <v>344</v>
      </c>
      <c r="J178" s="10"/>
      <c r="K178" s="4">
        <v>12</v>
      </c>
      <c r="L178" s="5" t="s">
        <v>360</v>
      </c>
      <c r="M178" s="22" t="s">
        <v>315</v>
      </c>
      <c r="N178" s="7">
        <f t="shared" si="2"/>
        <v>36</v>
      </c>
      <c r="O178" s="8">
        <v>10</v>
      </c>
      <c r="P178" s="8">
        <v>10</v>
      </c>
      <c r="Q178" s="8">
        <v>10</v>
      </c>
      <c r="R178" s="8">
        <v>6</v>
      </c>
      <c r="S178" s="9">
        <f>COUNTIFS($B$3:B178,B178,$D$3:D178,D178,$H$3:H178,H178)</f>
        <v>12</v>
      </c>
    </row>
    <row r="179" spans="1:19" ht="15" customHeight="1">
      <c r="A179" s="2" t="s">
        <v>277</v>
      </c>
      <c r="B179" s="2" t="s">
        <v>278</v>
      </c>
      <c r="C179" s="2" t="s">
        <v>279</v>
      </c>
      <c r="D179" s="2" t="s">
        <v>339</v>
      </c>
      <c r="E179" s="2" t="s">
        <v>340</v>
      </c>
      <c r="F179" s="2" t="s">
        <v>341</v>
      </c>
      <c r="G179" s="3" t="s">
        <v>342</v>
      </c>
      <c r="H179" s="3" t="s">
        <v>343</v>
      </c>
      <c r="I179" s="3" t="s">
        <v>344</v>
      </c>
      <c r="J179" s="14"/>
      <c r="K179" s="4">
        <v>13</v>
      </c>
      <c r="L179" s="5" t="s">
        <v>361</v>
      </c>
      <c r="M179" s="22" t="s">
        <v>212</v>
      </c>
      <c r="N179" s="7">
        <f t="shared" si="2"/>
        <v>30</v>
      </c>
      <c r="O179" s="8">
        <v>5</v>
      </c>
      <c r="P179" s="8">
        <v>9</v>
      </c>
      <c r="Q179" s="8">
        <v>9</v>
      </c>
      <c r="R179" s="8">
        <v>7</v>
      </c>
      <c r="S179" s="9">
        <f>COUNTIFS($B$3:B179,B179,$D$3:D179,D179,$H$3:H179,H179)</f>
        <v>13</v>
      </c>
    </row>
    <row r="180" spans="1:19" ht="15" customHeight="1">
      <c r="A180" s="2" t="s">
        <v>362</v>
      </c>
      <c r="B180" s="2" t="s">
        <v>363</v>
      </c>
      <c r="C180" s="2" t="s">
        <v>364</v>
      </c>
      <c r="D180" s="2" t="s">
        <v>365</v>
      </c>
      <c r="E180" s="2" t="s">
        <v>366</v>
      </c>
      <c r="F180" s="2" t="s">
        <v>367</v>
      </c>
      <c r="G180" s="2" t="s">
        <v>368</v>
      </c>
      <c r="H180" s="2" t="s">
        <v>369</v>
      </c>
      <c r="I180" s="2" t="s">
        <v>370</v>
      </c>
      <c r="J180" s="2"/>
      <c r="K180" s="4">
        <v>1</v>
      </c>
      <c r="L180" s="5" t="s">
        <v>371</v>
      </c>
      <c r="M180" s="6" t="s">
        <v>372</v>
      </c>
      <c r="N180" s="7">
        <f t="shared" si="2"/>
        <v>4</v>
      </c>
      <c r="O180" s="8">
        <v>1</v>
      </c>
      <c r="P180" s="8">
        <v>1</v>
      </c>
      <c r="Q180" s="8">
        <v>1</v>
      </c>
      <c r="R180" s="8">
        <v>1</v>
      </c>
      <c r="S180" s="9">
        <f>COUNTIFS($B$3:B180,B180,$D$3:D180,D180,$H$3:H180,H180)</f>
        <v>1</v>
      </c>
    </row>
    <row r="181" spans="1:19" ht="15" customHeight="1">
      <c r="A181" s="2" t="s">
        <v>362</v>
      </c>
      <c r="B181" s="2" t="s">
        <v>363</v>
      </c>
      <c r="C181" s="2" t="s">
        <v>364</v>
      </c>
      <c r="D181" s="2" t="s">
        <v>365</v>
      </c>
      <c r="E181" s="2" t="s">
        <v>366</v>
      </c>
      <c r="F181" s="2" t="s">
        <v>367</v>
      </c>
      <c r="G181" s="2" t="s">
        <v>368</v>
      </c>
      <c r="H181" s="2" t="s">
        <v>369</v>
      </c>
      <c r="I181" s="2" t="s">
        <v>370</v>
      </c>
      <c r="J181" s="10"/>
      <c r="K181" s="4">
        <v>2</v>
      </c>
      <c r="L181" s="5" t="s">
        <v>373</v>
      </c>
      <c r="M181" s="6" t="s">
        <v>374</v>
      </c>
      <c r="N181" s="7">
        <f t="shared" si="2"/>
        <v>4</v>
      </c>
      <c r="O181" s="8">
        <v>1</v>
      </c>
      <c r="P181" s="8">
        <v>1</v>
      </c>
      <c r="Q181" s="8">
        <v>1</v>
      </c>
      <c r="R181" s="8">
        <v>1</v>
      </c>
      <c r="S181" s="9">
        <f>COUNTIFS($B$3:B181,B181,$D$3:D181,D181,$H$3:H181,H181)</f>
        <v>2</v>
      </c>
    </row>
    <row r="182" spans="1:19" ht="15" customHeight="1">
      <c r="A182" s="2" t="s">
        <v>362</v>
      </c>
      <c r="B182" s="2" t="s">
        <v>363</v>
      </c>
      <c r="C182" s="2" t="s">
        <v>364</v>
      </c>
      <c r="D182" s="2" t="s">
        <v>365</v>
      </c>
      <c r="E182" s="2" t="s">
        <v>366</v>
      </c>
      <c r="F182" s="2" t="s">
        <v>367</v>
      </c>
      <c r="G182" s="2" t="s">
        <v>368</v>
      </c>
      <c r="H182" s="2" t="s">
        <v>369</v>
      </c>
      <c r="I182" s="2" t="s">
        <v>370</v>
      </c>
      <c r="J182" s="10"/>
      <c r="K182" s="4">
        <v>3</v>
      </c>
      <c r="L182" s="5" t="s">
        <v>375</v>
      </c>
      <c r="M182" s="6" t="s">
        <v>374</v>
      </c>
      <c r="N182" s="7">
        <f t="shared" si="2"/>
        <v>120</v>
      </c>
      <c r="O182" s="8">
        <v>30</v>
      </c>
      <c r="P182" s="8">
        <v>30</v>
      </c>
      <c r="Q182" s="8">
        <v>30</v>
      </c>
      <c r="R182" s="8">
        <v>30</v>
      </c>
      <c r="S182" s="9">
        <f>COUNTIFS($B$3:B182,B182,$D$3:D182,D182,$H$3:H182,H182)</f>
        <v>3</v>
      </c>
    </row>
    <row r="183" spans="1:19" ht="15" customHeight="1">
      <c r="A183" s="2" t="s">
        <v>362</v>
      </c>
      <c r="B183" s="2" t="s">
        <v>363</v>
      </c>
      <c r="C183" s="2" t="s">
        <v>364</v>
      </c>
      <c r="D183" s="2" t="s">
        <v>365</v>
      </c>
      <c r="E183" s="2" t="s">
        <v>366</v>
      </c>
      <c r="F183" s="2" t="s">
        <v>367</v>
      </c>
      <c r="G183" s="2" t="s">
        <v>368</v>
      </c>
      <c r="H183" s="2" t="s">
        <v>369</v>
      </c>
      <c r="I183" s="2" t="s">
        <v>370</v>
      </c>
      <c r="J183" s="10"/>
      <c r="K183" s="4">
        <v>4</v>
      </c>
      <c r="L183" s="5" t="s">
        <v>376</v>
      </c>
      <c r="M183" s="6" t="s">
        <v>377</v>
      </c>
      <c r="N183" s="7">
        <f t="shared" si="2"/>
        <v>4</v>
      </c>
      <c r="O183" s="8">
        <v>1</v>
      </c>
      <c r="P183" s="8">
        <v>1</v>
      </c>
      <c r="Q183" s="8">
        <v>1</v>
      </c>
      <c r="R183" s="8">
        <v>1</v>
      </c>
      <c r="S183" s="9">
        <f>COUNTIFS($B$3:B183,B183,$D$3:D183,D183,$H$3:H183,H183)</f>
        <v>4</v>
      </c>
    </row>
    <row r="184" spans="1:19" ht="15" customHeight="1">
      <c r="A184" s="2" t="s">
        <v>362</v>
      </c>
      <c r="B184" s="2" t="s">
        <v>363</v>
      </c>
      <c r="C184" s="2" t="s">
        <v>364</v>
      </c>
      <c r="D184" s="2" t="s">
        <v>365</v>
      </c>
      <c r="E184" s="2" t="s">
        <v>366</v>
      </c>
      <c r="F184" s="2" t="s">
        <v>367</v>
      </c>
      <c r="G184" s="2" t="s">
        <v>368</v>
      </c>
      <c r="H184" s="2" t="s">
        <v>369</v>
      </c>
      <c r="I184" s="2" t="s">
        <v>370</v>
      </c>
      <c r="J184" s="10"/>
      <c r="K184" s="4">
        <v>5</v>
      </c>
      <c r="L184" s="5" t="s">
        <v>378</v>
      </c>
      <c r="M184" s="6" t="s">
        <v>377</v>
      </c>
      <c r="N184" s="7">
        <f t="shared" si="2"/>
        <v>4</v>
      </c>
      <c r="O184" s="8">
        <v>1</v>
      </c>
      <c r="P184" s="8">
        <v>1</v>
      </c>
      <c r="Q184" s="8">
        <v>1</v>
      </c>
      <c r="R184" s="8">
        <v>1</v>
      </c>
      <c r="S184" s="9">
        <f>COUNTIFS($B$3:B184,B184,$D$3:D184,D184,$H$3:H184,H184)</f>
        <v>5</v>
      </c>
    </row>
    <row r="185" spans="1:19" ht="15" customHeight="1">
      <c r="A185" s="2" t="s">
        <v>362</v>
      </c>
      <c r="B185" s="2" t="s">
        <v>363</v>
      </c>
      <c r="C185" s="2" t="s">
        <v>364</v>
      </c>
      <c r="D185" s="2" t="s">
        <v>365</v>
      </c>
      <c r="E185" s="2" t="s">
        <v>366</v>
      </c>
      <c r="F185" s="2" t="s">
        <v>367</v>
      </c>
      <c r="G185" s="2" t="s">
        <v>368</v>
      </c>
      <c r="H185" s="2" t="s">
        <v>369</v>
      </c>
      <c r="I185" s="2" t="s">
        <v>370</v>
      </c>
      <c r="J185" s="10"/>
      <c r="K185" s="4">
        <v>6</v>
      </c>
      <c r="L185" s="5" t="s">
        <v>379</v>
      </c>
      <c r="M185" s="6" t="s">
        <v>377</v>
      </c>
      <c r="N185" s="7">
        <f t="shared" si="2"/>
        <v>6</v>
      </c>
      <c r="O185" s="8">
        <v>1</v>
      </c>
      <c r="P185" s="8">
        <v>2</v>
      </c>
      <c r="Q185" s="8">
        <v>2</v>
      </c>
      <c r="R185" s="8">
        <v>1</v>
      </c>
      <c r="S185" s="9">
        <f>COUNTIFS($B$3:B185,B185,$D$3:D185,D185,$H$3:H185,H185)</f>
        <v>6</v>
      </c>
    </row>
    <row r="186" spans="1:19" ht="15" customHeight="1">
      <c r="A186" s="2" t="s">
        <v>362</v>
      </c>
      <c r="B186" s="2" t="s">
        <v>363</v>
      </c>
      <c r="C186" s="2" t="s">
        <v>364</v>
      </c>
      <c r="D186" s="2" t="s">
        <v>365</v>
      </c>
      <c r="E186" s="2" t="s">
        <v>366</v>
      </c>
      <c r="F186" s="2" t="s">
        <v>367</v>
      </c>
      <c r="G186" s="2" t="s">
        <v>368</v>
      </c>
      <c r="H186" s="2" t="s">
        <v>369</v>
      </c>
      <c r="I186" s="2" t="s">
        <v>370</v>
      </c>
      <c r="J186" s="10"/>
      <c r="K186" s="4">
        <v>7</v>
      </c>
      <c r="L186" s="5" t="s">
        <v>380</v>
      </c>
      <c r="M186" s="6" t="s">
        <v>114</v>
      </c>
      <c r="N186" s="7">
        <f t="shared" si="2"/>
        <v>40</v>
      </c>
      <c r="O186" s="8">
        <v>10</v>
      </c>
      <c r="P186" s="8">
        <v>10</v>
      </c>
      <c r="Q186" s="8">
        <v>10</v>
      </c>
      <c r="R186" s="8">
        <v>10</v>
      </c>
      <c r="S186" s="9">
        <f>COUNTIFS($B$3:B186,B186,$D$3:D186,D186,$H$3:H186,H186)</f>
        <v>7</v>
      </c>
    </row>
    <row r="187" spans="1:19" ht="15" customHeight="1">
      <c r="A187" s="2" t="s">
        <v>362</v>
      </c>
      <c r="B187" s="2" t="s">
        <v>363</v>
      </c>
      <c r="C187" s="2" t="s">
        <v>364</v>
      </c>
      <c r="D187" s="2" t="s">
        <v>365</v>
      </c>
      <c r="E187" s="2" t="s">
        <v>366</v>
      </c>
      <c r="F187" s="2" t="s">
        <v>367</v>
      </c>
      <c r="G187" s="2" t="s">
        <v>368</v>
      </c>
      <c r="H187" s="2" t="s">
        <v>369</v>
      </c>
      <c r="I187" s="2" t="s">
        <v>370</v>
      </c>
      <c r="J187" s="10"/>
      <c r="K187" s="4">
        <v>8</v>
      </c>
      <c r="L187" s="5" t="s">
        <v>381</v>
      </c>
      <c r="M187" s="6" t="s">
        <v>114</v>
      </c>
      <c r="N187" s="7">
        <f t="shared" si="2"/>
        <v>4</v>
      </c>
      <c r="O187" s="8">
        <v>1</v>
      </c>
      <c r="P187" s="8">
        <v>1</v>
      </c>
      <c r="Q187" s="8">
        <v>1</v>
      </c>
      <c r="R187" s="8">
        <v>1</v>
      </c>
      <c r="S187" s="9">
        <f>COUNTIFS($B$3:B187,B187,$D$3:D187,D187,$H$3:H187,H187)</f>
        <v>8</v>
      </c>
    </row>
    <row r="188" spans="1:19" ht="15" customHeight="1">
      <c r="A188" s="2" t="s">
        <v>362</v>
      </c>
      <c r="B188" s="2" t="s">
        <v>363</v>
      </c>
      <c r="C188" s="2" t="s">
        <v>364</v>
      </c>
      <c r="D188" s="2" t="s">
        <v>365</v>
      </c>
      <c r="E188" s="2" t="s">
        <v>366</v>
      </c>
      <c r="F188" s="2" t="s">
        <v>367</v>
      </c>
      <c r="G188" s="2" t="s">
        <v>368</v>
      </c>
      <c r="H188" s="2" t="s">
        <v>369</v>
      </c>
      <c r="I188" s="2" t="s">
        <v>370</v>
      </c>
      <c r="J188" s="10"/>
      <c r="K188" s="4">
        <v>9</v>
      </c>
      <c r="L188" s="5" t="s">
        <v>382</v>
      </c>
      <c r="M188" s="6" t="s">
        <v>383</v>
      </c>
      <c r="N188" s="7">
        <f t="shared" si="2"/>
        <v>4</v>
      </c>
      <c r="O188" s="8">
        <v>1</v>
      </c>
      <c r="P188" s="8">
        <v>1</v>
      </c>
      <c r="Q188" s="8">
        <v>1</v>
      </c>
      <c r="R188" s="8">
        <v>1</v>
      </c>
      <c r="S188" s="9">
        <f>COUNTIFS($B$3:B188,B188,$D$3:D188,D188,$H$3:H188,H188)</f>
        <v>9</v>
      </c>
    </row>
    <row r="189" spans="1:19" ht="15" customHeight="1">
      <c r="A189" s="2" t="s">
        <v>362</v>
      </c>
      <c r="B189" s="2" t="s">
        <v>363</v>
      </c>
      <c r="C189" s="2" t="s">
        <v>364</v>
      </c>
      <c r="D189" s="2" t="s">
        <v>365</v>
      </c>
      <c r="E189" s="2" t="s">
        <v>366</v>
      </c>
      <c r="F189" s="2" t="s">
        <v>367</v>
      </c>
      <c r="G189" s="2" t="s">
        <v>368</v>
      </c>
      <c r="H189" s="2" t="s">
        <v>369</v>
      </c>
      <c r="I189" s="2" t="s">
        <v>370</v>
      </c>
      <c r="J189" s="10"/>
      <c r="K189" s="4">
        <v>10</v>
      </c>
      <c r="L189" s="5" t="s">
        <v>384</v>
      </c>
      <c r="M189" s="6" t="s">
        <v>385</v>
      </c>
      <c r="N189" s="7">
        <f t="shared" si="2"/>
        <v>250</v>
      </c>
      <c r="O189" s="8">
        <v>62</v>
      </c>
      <c r="P189" s="8">
        <v>62</v>
      </c>
      <c r="Q189" s="8">
        <v>64</v>
      </c>
      <c r="R189" s="8">
        <v>62</v>
      </c>
      <c r="S189" s="9">
        <f>COUNTIFS($B$3:B189,B189,$D$3:D189,D189,$H$3:H189,H189)</f>
        <v>10</v>
      </c>
    </row>
    <row r="190" spans="1:19" ht="15" customHeight="1">
      <c r="A190" s="2" t="s">
        <v>362</v>
      </c>
      <c r="B190" s="2" t="s">
        <v>363</v>
      </c>
      <c r="C190" s="2" t="s">
        <v>364</v>
      </c>
      <c r="D190" s="2" t="s">
        <v>365</v>
      </c>
      <c r="E190" s="2" t="s">
        <v>366</v>
      </c>
      <c r="F190" s="2" t="s">
        <v>367</v>
      </c>
      <c r="G190" s="2" t="s">
        <v>368</v>
      </c>
      <c r="H190" s="2" t="s">
        <v>369</v>
      </c>
      <c r="I190" s="2" t="s">
        <v>370</v>
      </c>
      <c r="J190" s="10"/>
      <c r="K190" s="4">
        <v>11</v>
      </c>
      <c r="L190" s="5" t="s">
        <v>386</v>
      </c>
      <c r="M190" s="6" t="s">
        <v>387</v>
      </c>
      <c r="N190" s="7">
        <f t="shared" si="2"/>
        <v>40</v>
      </c>
      <c r="O190" s="8">
        <v>10</v>
      </c>
      <c r="P190" s="8">
        <v>10</v>
      </c>
      <c r="Q190" s="8">
        <v>10</v>
      </c>
      <c r="R190" s="8">
        <v>10</v>
      </c>
      <c r="S190" s="9">
        <f>COUNTIFS($B$3:B190,B190,$D$3:D190,D190,$H$3:H190,H190)</f>
        <v>11</v>
      </c>
    </row>
    <row r="191" spans="1:19" ht="15" customHeight="1">
      <c r="A191" s="2" t="s">
        <v>362</v>
      </c>
      <c r="B191" s="2" t="s">
        <v>363</v>
      </c>
      <c r="C191" s="2" t="s">
        <v>364</v>
      </c>
      <c r="D191" s="2" t="s">
        <v>365</v>
      </c>
      <c r="E191" s="2" t="s">
        <v>366</v>
      </c>
      <c r="F191" s="2" t="s">
        <v>367</v>
      </c>
      <c r="G191" s="2" t="s">
        <v>368</v>
      </c>
      <c r="H191" s="2" t="s">
        <v>369</v>
      </c>
      <c r="I191" s="2" t="s">
        <v>370</v>
      </c>
      <c r="J191" s="10"/>
      <c r="K191" s="4">
        <v>12</v>
      </c>
      <c r="L191" s="5" t="s">
        <v>388</v>
      </c>
      <c r="M191" s="6" t="s">
        <v>112</v>
      </c>
      <c r="N191" s="7">
        <f t="shared" si="2"/>
        <v>1</v>
      </c>
      <c r="O191" s="8">
        <v>0</v>
      </c>
      <c r="P191" s="8">
        <v>1</v>
      </c>
      <c r="Q191" s="8">
        <v>0</v>
      </c>
      <c r="R191" s="8">
        <v>0</v>
      </c>
      <c r="S191" s="9">
        <f>COUNTIFS($B$3:B191,B191,$D$3:D191,D191,$H$3:H191,H191)</f>
        <v>12</v>
      </c>
    </row>
    <row r="192" spans="1:19" ht="15" customHeight="1">
      <c r="A192" s="2" t="s">
        <v>362</v>
      </c>
      <c r="B192" s="2" t="s">
        <v>363</v>
      </c>
      <c r="C192" s="2" t="s">
        <v>364</v>
      </c>
      <c r="D192" s="2" t="s">
        <v>365</v>
      </c>
      <c r="E192" s="2" t="s">
        <v>366</v>
      </c>
      <c r="F192" s="2" t="s">
        <v>367</v>
      </c>
      <c r="G192" s="2" t="s">
        <v>368</v>
      </c>
      <c r="H192" s="2" t="s">
        <v>369</v>
      </c>
      <c r="I192" s="2" t="s">
        <v>370</v>
      </c>
      <c r="J192" s="10"/>
      <c r="K192" s="4">
        <v>13</v>
      </c>
      <c r="L192" s="5" t="s">
        <v>389</v>
      </c>
      <c r="M192" s="6" t="s">
        <v>114</v>
      </c>
      <c r="N192" s="7">
        <f t="shared" si="2"/>
        <v>1</v>
      </c>
      <c r="O192" s="8">
        <v>0</v>
      </c>
      <c r="P192" s="8">
        <v>0</v>
      </c>
      <c r="Q192" s="8">
        <v>1</v>
      </c>
      <c r="R192" s="8">
        <v>0</v>
      </c>
      <c r="S192" s="9">
        <f>COUNTIFS($B$3:B192,B192,$D$3:D192,D192,$H$3:H192,H192)</f>
        <v>13</v>
      </c>
    </row>
    <row r="193" spans="1:19" ht="15" customHeight="1">
      <c r="A193" s="2" t="s">
        <v>362</v>
      </c>
      <c r="B193" s="2" t="s">
        <v>363</v>
      </c>
      <c r="C193" s="2" t="s">
        <v>364</v>
      </c>
      <c r="D193" s="2" t="s">
        <v>365</v>
      </c>
      <c r="E193" s="2" t="s">
        <v>366</v>
      </c>
      <c r="F193" s="2" t="s">
        <v>367</v>
      </c>
      <c r="G193" s="2" t="s">
        <v>368</v>
      </c>
      <c r="H193" s="2" t="s">
        <v>369</v>
      </c>
      <c r="I193" s="2" t="s">
        <v>370</v>
      </c>
      <c r="J193" s="10"/>
      <c r="K193" s="4">
        <v>14</v>
      </c>
      <c r="L193" s="5" t="s">
        <v>390</v>
      </c>
      <c r="M193" s="12" t="s">
        <v>59</v>
      </c>
      <c r="N193" s="7">
        <f t="shared" si="2"/>
        <v>8</v>
      </c>
      <c r="O193" s="8">
        <v>2</v>
      </c>
      <c r="P193" s="8">
        <v>2</v>
      </c>
      <c r="Q193" s="8">
        <v>2</v>
      </c>
      <c r="R193" s="8">
        <v>2</v>
      </c>
      <c r="S193" s="9">
        <f>COUNTIFS($B$3:B193,B193,$D$3:D193,D193,$H$3:H193,H193)</f>
        <v>14</v>
      </c>
    </row>
    <row r="194" spans="1:19" ht="15" customHeight="1">
      <c r="A194" s="2" t="s">
        <v>362</v>
      </c>
      <c r="B194" s="2" t="s">
        <v>363</v>
      </c>
      <c r="C194" s="2" t="s">
        <v>364</v>
      </c>
      <c r="D194" s="2" t="s">
        <v>365</v>
      </c>
      <c r="E194" s="2" t="s">
        <v>366</v>
      </c>
      <c r="F194" s="2" t="s">
        <v>367</v>
      </c>
      <c r="G194" s="2" t="s">
        <v>368</v>
      </c>
      <c r="H194" s="2" t="s">
        <v>369</v>
      </c>
      <c r="I194" s="2" t="s">
        <v>370</v>
      </c>
      <c r="J194" s="10"/>
      <c r="K194" s="4">
        <v>15</v>
      </c>
      <c r="L194" s="5" t="s">
        <v>391</v>
      </c>
      <c r="M194" s="6" t="s">
        <v>212</v>
      </c>
      <c r="N194" s="7">
        <f t="shared" si="2"/>
        <v>4</v>
      </c>
      <c r="O194" s="8">
        <v>1</v>
      </c>
      <c r="P194" s="8">
        <v>1</v>
      </c>
      <c r="Q194" s="8">
        <v>1</v>
      </c>
      <c r="R194" s="8">
        <v>1</v>
      </c>
      <c r="S194" s="9">
        <f>COUNTIFS($B$3:B194,B194,$D$3:D194,D194,$H$3:H194,H194)</f>
        <v>15</v>
      </c>
    </row>
    <row r="195" spans="1:19" ht="15" customHeight="1">
      <c r="A195" s="2" t="s">
        <v>362</v>
      </c>
      <c r="B195" s="2" t="s">
        <v>363</v>
      </c>
      <c r="C195" s="2" t="s">
        <v>364</v>
      </c>
      <c r="D195" s="2" t="s">
        <v>365</v>
      </c>
      <c r="E195" s="2" t="s">
        <v>366</v>
      </c>
      <c r="F195" s="2" t="s">
        <v>367</v>
      </c>
      <c r="G195" s="2" t="s">
        <v>368</v>
      </c>
      <c r="H195" s="2" t="s">
        <v>369</v>
      </c>
      <c r="I195" s="2" t="s">
        <v>370</v>
      </c>
      <c r="J195" s="10"/>
      <c r="K195" s="4">
        <v>16</v>
      </c>
      <c r="L195" s="5" t="s">
        <v>392</v>
      </c>
      <c r="M195" s="6" t="s">
        <v>31</v>
      </c>
      <c r="N195" s="7">
        <f t="shared" ref="N195:N258" si="3">+SUM(O195,P195,Q195,R195)</f>
        <v>7</v>
      </c>
      <c r="O195" s="8">
        <v>2</v>
      </c>
      <c r="P195" s="8">
        <v>2</v>
      </c>
      <c r="Q195" s="8">
        <v>2</v>
      </c>
      <c r="R195" s="8">
        <v>1</v>
      </c>
      <c r="S195" s="9">
        <f>COUNTIFS($B$3:B195,B195,$D$3:D195,D195,$H$3:H195,H195)</f>
        <v>16</v>
      </c>
    </row>
    <row r="196" spans="1:19" ht="15" customHeight="1">
      <c r="A196" s="2" t="s">
        <v>362</v>
      </c>
      <c r="B196" s="2" t="s">
        <v>363</v>
      </c>
      <c r="C196" s="2" t="s">
        <v>364</v>
      </c>
      <c r="D196" s="2" t="s">
        <v>365</v>
      </c>
      <c r="E196" s="2" t="s">
        <v>366</v>
      </c>
      <c r="F196" s="2" t="s">
        <v>367</v>
      </c>
      <c r="G196" s="2" t="s">
        <v>368</v>
      </c>
      <c r="H196" s="2" t="s">
        <v>369</v>
      </c>
      <c r="I196" s="2" t="s">
        <v>370</v>
      </c>
      <c r="J196" s="10"/>
      <c r="K196" s="4">
        <v>17</v>
      </c>
      <c r="L196" s="5" t="s">
        <v>393</v>
      </c>
      <c r="M196" s="6" t="s">
        <v>112</v>
      </c>
      <c r="N196" s="7">
        <f t="shared" si="3"/>
        <v>4</v>
      </c>
      <c r="O196" s="8">
        <v>1</v>
      </c>
      <c r="P196" s="8">
        <v>1</v>
      </c>
      <c r="Q196" s="8">
        <v>1</v>
      </c>
      <c r="R196" s="8">
        <v>1</v>
      </c>
      <c r="S196" s="9">
        <f>COUNTIFS($B$3:B196,B196,$D$3:D196,D196,$H$3:H196,H196)</f>
        <v>17</v>
      </c>
    </row>
    <row r="197" spans="1:19" ht="15" customHeight="1">
      <c r="A197" s="2" t="s">
        <v>362</v>
      </c>
      <c r="B197" s="2" t="s">
        <v>363</v>
      </c>
      <c r="C197" s="2" t="s">
        <v>364</v>
      </c>
      <c r="D197" s="2" t="s">
        <v>365</v>
      </c>
      <c r="E197" s="2" t="s">
        <v>366</v>
      </c>
      <c r="F197" s="2" t="s">
        <v>367</v>
      </c>
      <c r="G197" s="2" t="s">
        <v>368</v>
      </c>
      <c r="H197" s="2" t="s">
        <v>369</v>
      </c>
      <c r="I197" s="2" t="s">
        <v>370</v>
      </c>
      <c r="J197" s="10"/>
      <c r="K197" s="4">
        <v>18</v>
      </c>
      <c r="L197" s="5" t="s">
        <v>394</v>
      </c>
      <c r="M197" s="6" t="s">
        <v>395</v>
      </c>
      <c r="N197" s="7">
        <f t="shared" si="3"/>
        <v>4</v>
      </c>
      <c r="O197" s="8">
        <v>1</v>
      </c>
      <c r="P197" s="8">
        <v>1</v>
      </c>
      <c r="Q197" s="8">
        <v>1</v>
      </c>
      <c r="R197" s="8">
        <v>1</v>
      </c>
      <c r="S197" s="9">
        <f>COUNTIFS($B$3:B197,B197,$D$3:D197,D197,$H$3:H197,H197)</f>
        <v>18</v>
      </c>
    </row>
    <row r="198" spans="1:19" ht="15" customHeight="1">
      <c r="A198" s="2" t="s">
        <v>362</v>
      </c>
      <c r="B198" s="2" t="s">
        <v>363</v>
      </c>
      <c r="C198" s="2" t="s">
        <v>364</v>
      </c>
      <c r="D198" s="2" t="s">
        <v>365</v>
      </c>
      <c r="E198" s="2" t="s">
        <v>366</v>
      </c>
      <c r="F198" s="2" t="s">
        <v>367</v>
      </c>
      <c r="G198" s="2" t="s">
        <v>368</v>
      </c>
      <c r="H198" s="2" t="s">
        <v>369</v>
      </c>
      <c r="I198" s="2" t="s">
        <v>370</v>
      </c>
      <c r="J198" s="14"/>
      <c r="K198" s="4">
        <v>19</v>
      </c>
      <c r="L198" s="11" t="s">
        <v>396</v>
      </c>
      <c r="M198" s="6" t="s">
        <v>397</v>
      </c>
      <c r="N198" s="7">
        <f t="shared" si="3"/>
        <v>11</v>
      </c>
      <c r="O198" s="13">
        <v>2</v>
      </c>
      <c r="P198" s="13">
        <v>3</v>
      </c>
      <c r="Q198" s="13">
        <v>3</v>
      </c>
      <c r="R198" s="13">
        <v>3</v>
      </c>
      <c r="S198" s="9">
        <f>COUNTIFS($B$3:B198,B198,$D$3:D198,D198,$H$3:H198,H198)</f>
        <v>19</v>
      </c>
    </row>
    <row r="199" spans="1:19" ht="15" customHeight="1">
      <c r="A199" s="2" t="s">
        <v>398</v>
      </c>
      <c r="B199" s="2" t="s">
        <v>399</v>
      </c>
      <c r="C199" s="2" t="s">
        <v>400</v>
      </c>
      <c r="D199" s="2" t="s">
        <v>401</v>
      </c>
      <c r="E199" s="2" t="s">
        <v>402</v>
      </c>
      <c r="F199" s="2" t="s">
        <v>87</v>
      </c>
      <c r="G199" s="3" t="s">
        <v>88</v>
      </c>
      <c r="H199" s="3" t="s">
        <v>403</v>
      </c>
      <c r="I199" s="3" t="s">
        <v>404</v>
      </c>
      <c r="J199" s="3"/>
      <c r="K199" s="4">
        <v>1</v>
      </c>
      <c r="L199" s="5" t="s">
        <v>405</v>
      </c>
      <c r="M199" s="6" t="s">
        <v>81</v>
      </c>
      <c r="N199" s="7">
        <f t="shared" si="3"/>
        <v>9</v>
      </c>
      <c r="O199" s="8">
        <v>1</v>
      </c>
      <c r="P199" s="8">
        <v>8</v>
      </c>
      <c r="Q199" s="8">
        <v>0</v>
      </c>
      <c r="R199" s="8">
        <v>0</v>
      </c>
      <c r="S199" s="9">
        <f>COUNTIFS($B$3:B199,B199,$D$3:D199,D199,$H$3:H199,H199)</f>
        <v>1</v>
      </c>
    </row>
    <row r="200" spans="1:19" ht="15" customHeight="1">
      <c r="A200" s="2" t="s">
        <v>398</v>
      </c>
      <c r="B200" s="2" t="s">
        <v>399</v>
      </c>
      <c r="C200" s="2" t="s">
        <v>400</v>
      </c>
      <c r="D200" s="2" t="s">
        <v>401</v>
      </c>
      <c r="E200" s="2" t="s">
        <v>402</v>
      </c>
      <c r="F200" s="2" t="s">
        <v>87</v>
      </c>
      <c r="G200" s="3" t="s">
        <v>88</v>
      </c>
      <c r="H200" s="3" t="s">
        <v>403</v>
      </c>
      <c r="I200" s="3" t="s">
        <v>404</v>
      </c>
      <c r="J200" s="10"/>
      <c r="K200" s="4">
        <v>2</v>
      </c>
      <c r="L200" s="5" t="s">
        <v>406</v>
      </c>
      <c r="M200" s="6" t="s">
        <v>99</v>
      </c>
      <c r="N200" s="7">
        <f t="shared" si="3"/>
        <v>1</v>
      </c>
      <c r="O200" s="8">
        <v>0</v>
      </c>
      <c r="P200" s="8">
        <v>1</v>
      </c>
      <c r="Q200" s="8">
        <v>0</v>
      </c>
      <c r="R200" s="8">
        <v>0</v>
      </c>
      <c r="S200" s="9">
        <f>COUNTIFS($B$3:B200,B200,$D$3:D200,D200,$H$3:H200,H200)</f>
        <v>2</v>
      </c>
    </row>
    <row r="201" spans="1:19" ht="15" customHeight="1">
      <c r="A201" s="2" t="s">
        <v>398</v>
      </c>
      <c r="B201" s="2" t="s">
        <v>399</v>
      </c>
      <c r="C201" s="2" t="s">
        <v>400</v>
      </c>
      <c r="D201" s="2" t="s">
        <v>401</v>
      </c>
      <c r="E201" s="2" t="s">
        <v>402</v>
      </c>
      <c r="F201" s="2" t="s">
        <v>87</v>
      </c>
      <c r="G201" s="3" t="s">
        <v>88</v>
      </c>
      <c r="H201" s="3" t="s">
        <v>403</v>
      </c>
      <c r="I201" s="3" t="s">
        <v>404</v>
      </c>
      <c r="J201" s="10"/>
      <c r="K201" s="4">
        <v>3</v>
      </c>
      <c r="L201" s="5" t="s">
        <v>407</v>
      </c>
      <c r="M201" s="6" t="s">
        <v>31</v>
      </c>
      <c r="N201" s="7">
        <f t="shared" si="3"/>
        <v>4</v>
      </c>
      <c r="O201" s="8">
        <v>1</v>
      </c>
      <c r="P201" s="8">
        <v>1</v>
      </c>
      <c r="Q201" s="8">
        <v>1</v>
      </c>
      <c r="R201" s="8">
        <v>1</v>
      </c>
      <c r="S201" s="9">
        <f>COUNTIFS($B$3:B201,B201,$D$3:D201,D201,$H$3:H201,H201)</f>
        <v>3</v>
      </c>
    </row>
    <row r="202" spans="1:19" ht="15" customHeight="1">
      <c r="A202" s="2" t="s">
        <v>398</v>
      </c>
      <c r="B202" s="2" t="s">
        <v>399</v>
      </c>
      <c r="C202" s="2" t="s">
        <v>400</v>
      </c>
      <c r="D202" s="2" t="s">
        <v>401</v>
      </c>
      <c r="E202" s="2" t="s">
        <v>402</v>
      </c>
      <c r="F202" s="2" t="s">
        <v>87</v>
      </c>
      <c r="G202" s="3" t="s">
        <v>88</v>
      </c>
      <c r="H202" s="3" t="s">
        <v>403</v>
      </c>
      <c r="I202" s="3" t="s">
        <v>404</v>
      </c>
      <c r="J202" s="10"/>
      <c r="K202" s="4">
        <v>4</v>
      </c>
      <c r="L202" s="5" t="s">
        <v>408</v>
      </c>
      <c r="M202" s="6" t="s">
        <v>141</v>
      </c>
      <c r="N202" s="7">
        <f t="shared" si="3"/>
        <v>12</v>
      </c>
      <c r="O202" s="8">
        <v>3</v>
      </c>
      <c r="P202" s="8">
        <v>3</v>
      </c>
      <c r="Q202" s="8">
        <v>3</v>
      </c>
      <c r="R202" s="8">
        <v>3</v>
      </c>
      <c r="S202" s="9">
        <f>COUNTIFS($B$3:B202,B202,$D$3:D202,D202,$H$3:H202,H202)</f>
        <v>4</v>
      </c>
    </row>
    <row r="203" spans="1:19" ht="15" customHeight="1">
      <c r="A203" s="2" t="s">
        <v>398</v>
      </c>
      <c r="B203" s="2" t="s">
        <v>399</v>
      </c>
      <c r="C203" s="2" t="s">
        <v>400</v>
      </c>
      <c r="D203" s="2" t="s">
        <v>401</v>
      </c>
      <c r="E203" s="2" t="s">
        <v>402</v>
      </c>
      <c r="F203" s="2" t="s">
        <v>87</v>
      </c>
      <c r="G203" s="3" t="s">
        <v>88</v>
      </c>
      <c r="H203" s="3" t="s">
        <v>403</v>
      </c>
      <c r="I203" s="3" t="s">
        <v>404</v>
      </c>
      <c r="J203" s="10"/>
      <c r="K203" s="4">
        <v>5</v>
      </c>
      <c r="L203" s="5" t="s">
        <v>409</v>
      </c>
      <c r="M203" s="6" t="s">
        <v>410</v>
      </c>
      <c r="N203" s="7">
        <f t="shared" si="3"/>
        <v>17</v>
      </c>
      <c r="O203" s="8">
        <v>17</v>
      </c>
      <c r="P203" s="8">
        <v>0</v>
      </c>
      <c r="Q203" s="8">
        <v>0</v>
      </c>
      <c r="R203" s="8">
        <v>0</v>
      </c>
      <c r="S203" s="9">
        <f>COUNTIFS($B$3:B203,B203,$D$3:D203,D203,$H$3:H203,H203)</f>
        <v>5</v>
      </c>
    </row>
    <row r="204" spans="1:19" ht="15" customHeight="1">
      <c r="A204" s="2" t="s">
        <v>398</v>
      </c>
      <c r="B204" s="2" t="s">
        <v>399</v>
      </c>
      <c r="C204" s="2" t="s">
        <v>400</v>
      </c>
      <c r="D204" s="2" t="s">
        <v>401</v>
      </c>
      <c r="E204" s="2" t="s">
        <v>402</v>
      </c>
      <c r="F204" s="2" t="s">
        <v>87</v>
      </c>
      <c r="G204" s="3" t="s">
        <v>88</v>
      </c>
      <c r="H204" s="3" t="s">
        <v>403</v>
      </c>
      <c r="I204" s="3" t="s">
        <v>404</v>
      </c>
      <c r="J204" s="10"/>
      <c r="K204" s="4">
        <v>6</v>
      </c>
      <c r="L204" s="5" t="s">
        <v>411</v>
      </c>
      <c r="M204" s="6" t="s">
        <v>412</v>
      </c>
      <c r="N204" s="7">
        <f t="shared" si="3"/>
        <v>2600</v>
      </c>
      <c r="O204" s="8">
        <v>0</v>
      </c>
      <c r="P204" s="8">
        <v>1300</v>
      </c>
      <c r="Q204" s="8">
        <v>0</v>
      </c>
      <c r="R204" s="8">
        <v>1300</v>
      </c>
      <c r="S204" s="9">
        <f>COUNTIFS($B$3:B204,B204,$D$3:D204,D204,$H$3:H204,H204)</f>
        <v>6</v>
      </c>
    </row>
    <row r="205" spans="1:19" ht="15" customHeight="1">
      <c r="A205" s="2" t="s">
        <v>398</v>
      </c>
      <c r="B205" s="2" t="s">
        <v>399</v>
      </c>
      <c r="C205" s="2" t="s">
        <v>400</v>
      </c>
      <c r="D205" s="2" t="s">
        <v>401</v>
      </c>
      <c r="E205" s="2" t="s">
        <v>402</v>
      </c>
      <c r="F205" s="2" t="s">
        <v>87</v>
      </c>
      <c r="G205" s="3" t="s">
        <v>88</v>
      </c>
      <c r="H205" s="3" t="s">
        <v>403</v>
      </c>
      <c r="I205" s="3" t="s">
        <v>404</v>
      </c>
      <c r="J205" s="10"/>
      <c r="K205" s="4">
        <v>7</v>
      </c>
      <c r="L205" s="5" t="s">
        <v>413</v>
      </c>
      <c r="M205" s="6" t="s">
        <v>96</v>
      </c>
      <c r="N205" s="7">
        <f t="shared" si="3"/>
        <v>1</v>
      </c>
      <c r="O205" s="8">
        <v>1</v>
      </c>
      <c r="P205" s="8">
        <v>0</v>
      </c>
      <c r="Q205" s="8">
        <v>0</v>
      </c>
      <c r="R205" s="8">
        <v>0</v>
      </c>
      <c r="S205" s="9">
        <f>COUNTIFS($B$3:B205,B205,$D$3:D205,D205,$H$3:H205,H205)</f>
        <v>7</v>
      </c>
    </row>
    <row r="206" spans="1:19" ht="15" customHeight="1">
      <c r="A206" s="2" t="s">
        <v>398</v>
      </c>
      <c r="B206" s="2" t="s">
        <v>399</v>
      </c>
      <c r="C206" s="2" t="s">
        <v>400</v>
      </c>
      <c r="D206" s="2" t="s">
        <v>401</v>
      </c>
      <c r="E206" s="2" t="s">
        <v>402</v>
      </c>
      <c r="F206" s="2" t="s">
        <v>87</v>
      </c>
      <c r="G206" s="3" t="s">
        <v>88</v>
      </c>
      <c r="H206" s="3" t="s">
        <v>403</v>
      </c>
      <c r="I206" s="3" t="s">
        <v>404</v>
      </c>
      <c r="J206" s="14"/>
      <c r="K206" s="4">
        <v>8</v>
      </c>
      <c r="L206" s="5" t="s">
        <v>414</v>
      </c>
      <c r="M206" s="6" t="s">
        <v>81</v>
      </c>
      <c r="N206" s="7">
        <f t="shared" si="3"/>
        <v>400</v>
      </c>
      <c r="O206" s="8">
        <v>0</v>
      </c>
      <c r="P206" s="8">
        <v>100</v>
      </c>
      <c r="Q206" s="8">
        <v>150</v>
      </c>
      <c r="R206" s="8">
        <v>150</v>
      </c>
      <c r="S206" s="9">
        <f>COUNTIFS($B$3:B206,B206,$D$3:D206,D206,$H$3:H206,H206)</f>
        <v>8</v>
      </c>
    </row>
    <row r="207" spans="1:19" ht="15" customHeight="1">
      <c r="A207" s="2" t="s">
        <v>398</v>
      </c>
      <c r="B207" s="2" t="s">
        <v>399</v>
      </c>
      <c r="C207" s="2" t="s">
        <v>400</v>
      </c>
      <c r="D207" s="2" t="s">
        <v>401</v>
      </c>
      <c r="E207" s="2" t="s">
        <v>402</v>
      </c>
      <c r="F207" s="2" t="s">
        <v>87</v>
      </c>
      <c r="G207" s="3" t="s">
        <v>88</v>
      </c>
      <c r="H207" s="3" t="s">
        <v>415</v>
      </c>
      <c r="I207" s="3" t="s">
        <v>416</v>
      </c>
      <c r="J207" s="3"/>
      <c r="K207" s="4">
        <v>1</v>
      </c>
      <c r="L207" s="5" t="s">
        <v>417</v>
      </c>
      <c r="M207" s="6" t="s">
        <v>37</v>
      </c>
      <c r="N207" s="7">
        <f t="shared" si="3"/>
        <v>24</v>
      </c>
      <c r="O207" s="8">
        <v>6</v>
      </c>
      <c r="P207" s="8">
        <v>6</v>
      </c>
      <c r="Q207" s="8">
        <v>6</v>
      </c>
      <c r="R207" s="8">
        <v>6</v>
      </c>
      <c r="S207" s="9">
        <f>COUNTIFS($B$3:B207,B207,$D$3:D207,D207,$H$3:H207,H207)</f>
        <v>1</v>
      </c>
    </row>
    <row r="208" spans="1:19" ht="15" customHeight="1">
      <c r="A208" s="2" t="s">
        <v>398</v>
      </c>
      <c r="B208" s="2" t="s">
        <v>399</v>
      </c>
      <c r="C208" s="2" t="s">
        <v>400</v>
      </c>
      <c r="D208" s="2" t="s">
        <v>401</v>
      </c>
      <c r="E208" s="2" t="s">
        <v>402</v>
      </c>
      <c r="F208" s="2" t="s">
        <v>87</v>
      </c>
      <c r="G208" s="3" t="s">
        <v>88</v>
      </c>
      <c r="H208" s="3" t="s">
        <v>415</v>
      </c>
      <c r="I208" s="3" t="s">
        <v>416</v>
      </c>
      <c r="J208" s="10"/>
      <c r="K208" s="4">
        <v>2</v>
      </c>
      <c r="L208" s="5" t="s">
        <v>418</v>
      </c>
      <c r="M208" s="6" t="s">
        <v>419</v>
      </c>
      <c r="N208" s="7">
        <f t="shared" si="3"/>
        <v>600</v>
      </c>
      <c r="O208" s="8">
        <v>280</v>
      </c>
      <c r="P208" s="8">
        <v>105</v>
      </c>
      <c r="Q208" s="8">
        <v>105</v>
      </c>
      <c r="R208" s="8">
        <v>110</v>
      </c>
      <c r="S208" s="9">
        <f>COUNTIFS($B$3:B208,B208,$D$3:D208,D208,$H$3:H208,H208)</f>
        <v>2</v>
      </c>
    </row>
    <row r="209" spans="1:19" ht="15" customHeight="1">
      <c r="A209" s="2" t="s">
        <v>398</v>
      </c>
      <c r="B209" s="2" t="s">
        <v>399</v>
      </c>
      <c r="C209" s="2" t="s">
        <v>400</v>
      </c>
      <c r="D209" s="2" t="s">
        <v>401</v>
      </c>
      <c r="E209" s="2" t="s">
        <v>402</v>
      </c>
      <c r="F209" s="2" t="s">
        <v>87</v>
      </c>
      <c r="G209" s="3" t="s">
        <v>88</v>
      </c>
      <c r="H209" s="3" t="s">
        <v>415</v>
      </c>
      <c r="I209" s="3" t="s">
        <v>416</v>
      </c>
      <c r="J209" s="10"/>
      <c r="K209" s="4">
        <v>3</v>
      </c>
      <c r="L209" s="5" t="s">
        <v>420</v>
      </c>
      <c r="M209" s="6" t="s">
        <v>86</v>
      </c>
      <c r="N209" s="7">
        <f t="shared" si="3"/>
        <v>24</v>
      </c>
      <c r="O209" s="8">
        <v>6</v>
      </c>
      <c r="P209" s="8">
        <v>6</v>
      </c>
      <c r="Q209" s="8">
        <v>6</v>
      </c>
      <c r="R209" s="8">
        <v>6</v>
      </c>
      <c r="S209" s="9">
        <f>COUNTIFS($B$3:B209,B209,$D$3:D209,D209,$H$3:H209,H209)</f>
        <v>3</v>
      </c>
    </row>
    <row r="210" spans="1:19" ht="15" customHeight="1">
      <c r="A210" s="2" t="s">
        <v>398</v>
      </c>
      <c r="B210" s="2" t="s">
        <v>399</v>
      </c>
      <c r="C210" s="2" t="s">
        <v>400</v>
      </c>
      <c r="D210" s="2" t="s">
        <v>401</v>
      </c>
      <c r="E210" s="2" t="s">
        <v>402</v>
      </c>
      <c r="F210" s="2" t="s">
        <v>87</v>
      </c>
      <c r="G210" s="3" t="s">
        <v>88</v>
      </c>
      <c r="H210" s="3" t="s">
        <v>415</v>
      </c>
      <c r="I210" s="3" t="s">
        <v>416</v>
      </c>
      <c r="J210" s="14"/>
      <c r="K210" s="4">
        <v>4</v>
      </c>
      <c r="L210" s="5" t="s">
        <v>421</v>
      </c>
      <c r="M210" s="6" t="s">
        <v>422</v>
      </c>
      <c r="N210" s="7">
        <f t="shared" si="3"/>
        <v>12</v>
      </c>
      <c r="O210" s="8">
        <v>6</v>
      </c>
      <c r="P210" s="8">
        <v>2</v>
      </c>
      <c r="Q210" s="8">
        <v>2</v>
      </c>
      <c r="R210" s="8">
        <v>2</v>
      </c>
      <c r="S210" s="9">
        <f>COUNTIFS($B$3:B210,B210,$D$3:D210,D210,$H$3:H210,H210)</f>
        <v>4</v>
      </c>
    </row>
    <row r="211" spans="1:19" ht="15" customHeight="1">
      <c r="A211" s="2" t="s">
        <v>398</v>
      </c>
      <c r="B211" s="2" t="s">
        <v>399</v>
      </c>
      <c r="C211" s="2" t="s">
        <v>400</v>
      </c>
      <c r="D211" s="2" t="s">
        <v>423</v>
      </c>
      <c r="E211" s="2" t="s">
        <v>424</v>
      </c>
      <c r="F211" s="2" t="s">
        <v>87</v>
      </c>
      <c r="G211" s="3" t="s">
        <v>88</v>
      </c>
      <c r="H211" s="2" t="s">
        <v>425</v>
      </c>
      <c r="I211" s="3" t="s">
        <v>426</v>
      </c>
      <c r="J211" s="3"/>
      <c r="K211" s="4">
        <v>1</v>
      </c>
      <c r="L211" s="5" t="s">
        <v>427</v>
      </c>
      <c r="M211" s="6" t="s">
        <v>96</v>
      </c>
      <c r="N211" s="7">
        <f t="shared" si="3"/>
        <v>1</v>
      </c>
      <c r="O211" s="8">
        <v>1</v>
      </c>
      <c r="P211" s="8">
        <v>0</v>
      </c>
      <c r="Q211" s="8">
        <v>0</v>
      </c>
      <c r="R211" s="8">
        <v>0</v>
      </c>
      <c r="S211" s="9">
        <f>COUNTIFS($B$3:B211,B211,$D$3:D211,D211,$H$3:H211,H211)</f>
        <v>1</v>
      </c>
    </row>
    <row r="212" spans="1:19" ht="15" customHeight="1">
      <c r="A212" s="2" t="s">
        <v>398</v>
      </c>
      <c r="B212" s="2" t="s">
        <v>399</v>
      </c>
      <c r="C212" s="2" t="s">
        <v>400</v>
      </c>
      <c r="D212" s="2" t="s">
        <v>423</v>
      </c>
      <c r="E212" s="2" t="s">
        <v>424</v>
      </c>
      <c r="F212" s="2" t="s">
        <v>87</v>
      </c>
      <c r="G212" s="3" t="s">
        <v>88</v>
      </c>
      <c r="H212" s="2" t="s">
        <v>425</v>
      </c>
      <c r="I212" s="3" t="s">
        <v>426</v>
      </c>
      <c r="J212" s="10"/>
      <c r="K212" s="4">
        <v>2</v>
      </c>
      <c r="L212" s="5" t="s">
        <v>428</v>
      </c>
      <c r="M212" s="6" t="s">
        <v>429</v>
      </c>
      <c r="N212" s="7">
        <f t="shared" si="3"/>
        <v>524118500</v>
      </c>
      <c r="O212" s="8">
        <v>71088833.030000001</v>
      </c>
      <c r="P212" s="8">
        <v>133978955.01000001</v>
      </c>
      <c r="Q212" s="8">
        <v>196855005.06999999</v>
      </c>
      <c r="R212" s="8">
        <v>122195706.89</v>
      </c>
      <c r="S212" s="9">
        <f>COUNTIFS($B$3:B212,B212,$D$3:D212,D212,$H$3:H212,H212)</f>
        <v>2</v>
      </c>
    </row>
    <row r="213" spans="1:19" ht="15" customHeight="1">
      <c r="A213" s="2" t="s">
        <v>398</v>
      </c>
      <c r="B213" s="2" t="s">
        <v>399</v>
      </c>
      <c r="C213" s="2" t="s">
        <v>400</v>
      </c>
      <c r="D213" s="2" t="s">
        <v>423</v>
      </c>
      <c r="E213" s="2" t="s">
        <v>424</v>
      </c>
      <c r="F213" s="2" t="s">
        <v>87</v>
      </c>
      <c r="G213" s="3" t="s">
        <v>88</v>
      </c>
      <c r="H213" s="2" t="s">
        <v>425</v>
      </c>
      <c r="I213" s="3" t="s">
        <v>426</v>
      </c>
      <c r="J213" s="10"/>
      <c r="K213" s="4">
        <v>3</v>
      </c>
      <c r="L213" s="5" t="s">
        <v>430</v>
      </c>
      <c r="M213" s="6" t="s">
        <v>112</v>
      </c>
      <c r="N213" s="7">
        <f t="shared" si="3"/>
        <v>4</v>
      </c>
      <c r="O213" s="8">
        <v>1</v>
      </c>
      <c r="P213" s="8">
        <v>1</v>
      </c>
      <c r="Q213" s="8">
        <v>1</v>
      </c>
      <c r="R213" s="8">
        <v>1</v>
      </c>
      <c r="S213" s="9">
        <f>COUNTIFS($B$3:B213,B213,$D$3:D213,D213,$H$3:H213,H213)</f>
        <v>3</v>
      </c>
    </row>
    <row r="214" spans="1:19" ht="15" customHeight="1">
      <c r="A214" s="2" t="s">
        <v>398</v>
      </c>
      <c r="B214" s="2" t="s">
        <v>399</v>
      </c>
      <c r="C214" s="2" t="s">
        <v>400</v>
      </c>
      <c r="D214" s="2" t="s">
        <v>423</v>
      </c>
      <c r="E214" s="2" t="s">
        <v>424</v>
      </c>
      <c r="F214" s="2" t="s">
        <v>87</v>
      </c>
      <c r="G214" s="3" t="s">
        <v>88</v>
      </c>
      <c r="H214" s="2" t="s">
        <v>425</v>
      </c>
      <c r="I214" s="3" t="s">
        <v>426</v>
      </c>
      <c r="J214" s="10"/>
      <c r="K214" s="4">
        <v>4</v>
      </c>
      <c r="L214" s="5" t="s">
        <v>431</v>
      </c>
      <c r="M214" s="6" t="s">
        <v>114</v>
      </c>
      <c r="N214" s="7">
        <f t="shared" si="3"/>
        <v>100</v>
      </c>
      <c r="O214" s="8">
        <v>50</v>
      </c>
      <c r="P214" s="8">
        <v>20</v>
      </c>
      <c r="Q214" s="8">
        <v>20</v>
      </c>
      <c r="R214" s="8">
        <v>10</v>
      </c>
      <c r="S214" s="9">
        <f>COUNTIFS($B$3:B214,B214,$D$3:D214,D214,$H$3:H214,H214)</f>
        <v>4</v>
      </c>
    </row>
    <row r="215" spans="1:19" ht="15" customHeight="1">
      <c r="A215" s="2" t="s">
        <v>398</v>
      </c>
      <c r="B215" s="2" t="s">
        <v>399</v>
      </c>
      <c r="C215" s="2" t="s">
        <v>400</v>
      </c>
      <c r="D215" s="2" t="s">
        <v>423</v>
      </c>
      <c r="E215" s="2" t="s">
        <v>424</v>
      </c>
      <c r="F215" s="2" t="s">
        <v>87</v>
      </c>
      <c r="G215" s="3" t="s">
        <v>88</v>
      </c>
      <c r="H215" s="2" t="s">
        <v>425</v>
      </c>
      <c r="I215" s="3" t="s">
        <v>426</v>
      </c>
      <c r="J215" s="14"/>
      <c r="K215" s="4">
        <v>5</v>
      </c>
      <c r="L215" s="5" t="s">
        <v>432</v>
      </c>
      <c r="M215" s="6" t="s">
        <v>112</v>
      </c>
      <c r="N215" s="7">
        <f t="shared" si="3"/>
        <v>12</v>
      </c>
      <c r="O215" s="8">
        <v>3</v>
      </c>
      <c r="P215" s="8">
        <v>3</v>
      </c>
      <c r="Q215" s="8">
        <v>3</v>
      </c>
      <c r="R215" s="8">
        <v>3</v>
      </c>
      <c r="S215" s="9">
        <f>COUNTIFS($B$3:B215,B215,$D$3:D215,D215,$H$3:H215,H215)</f>
        <v>5</v>
      </c>
    </row>
    <row r="216" spans="1:19" ht="15" customHeight="1">
      <c r="A216" s="2" t="s">
        <v>398</v>
      </c>
      <c r="B216" s="2" t="s">
        <v>399</v>
      </c>
      <c r="C216" s="2" t="s">
        <v>400</v>
      </c>
      <c r="D216" s="2" t="s">
        <v>423</v>
      </c>
      <c r="E216" s="2" t="s">
        <v>424</v>
      </c>
      <c r="F216" s="2" t="s">
        <v>87</v>
      </c>
      <c r="G216" s="3" t="s">
        <v>88</v>
      </c>
      <c r="H216" s="2" t="s">
        <v>433</v>
      </c>
      <c r="I216" s="3" t="s">
        <v>434</v>
      </c>
      <c r="J216" s="3"/>
      <c r="K216" s="4">
        <v>1</v>
      </c>
      <c r="L216" s="5" t="s">
        <v>435</v>
      </c>
      <c r="M216" s="6" t="s">
        <v>258</v>
      </c>
      <c r="N216" s="7">
        <f t="shared" si="3"/>
        <v>48</v>
      </c>
      <c r="O216" s="8">
        <v>0</v>
      </c>
      <c r="P216" s="8">
        <v>24</v>
      </c>
      <c r="Q216" s="8">
        <v>24</v>
      </c>
      <c r="R216" s="8">
        <v>0</v>
      </c>
      <c r="S216" s="9">
        <f>COUNTIFS($B$3:B216,B216,$D$3:D216,D216,$H$3:H216,H216)</f>
        <v>1</v>
      </c>
    </row>
    <row r="217" spans="1:19" ht="15" customHeight="1">
      <c r="A217" s="2" t="s">
        <v>398</v>
      </c>
      <c r="B217" s="2" t="s">
        <v>399</v>
      </c>
      <c r="C217" s="2" t="s">
        <v>400</v>
      </c>
      <c r="D217" s="2" t="s">
        <v>423</v>
      </c>
      <c r="E217" s="2" t="s">
        <v>424</v>
      </c>
      <c r="F217" s="2" t="s">
        <v>87</v>
      </c>
      <c r="G217" s="3" t="s">
        <v>88</v>
      </c>
      <c r="H217" s="2" t="s">
        <v>433</v>
      </c>
      <c r="I217" s="3" t="s">
        <v>434</v>
      </c>
      <c r="J217" s="10"/>
      <c r="K217" s="4">
        <v>2</v>
      </c>
      <c r="L217" s="5" t="s">
        <v>436</v>
      </c>
      <c r="M217" s="6" t="s">
        <v>112</v>
      </c>
      <c r="N217" s="7">
        <f t="shared" si="3"/>
        <v>12</v>
      </c>
      <c r="O217" s="8">
        <v>3</v>
      </c>
      <c r="P217" s="8">
        <v>3</v>
      </c>
      <c r="Q217" s="8">
        <v>3</v>
      </c>
      <c r="R217" s="8">
        <v>3</v>
      </c>
      <c r="S217" s="9">
        <f>COUNTIFS($B$3:B217,B217,$D$3:D217,D217,$H$3:H217,H217)</f>
        <v>2</v>
      </c>
    </row>
    <row r="218" spans="1:19" ht="15" customHeight="1">
      <c r="A218" s="2" t="s">
        <v>398</v>
      </c>
      <c r="B218" s="2" t="s">
        <v>399</v>
      </c>
      <c r="C218" s="2" t="s">
        <v>400</v>
      </c>
      <c r="D218" s="2" t="s">
        <v>423</v>
      </c>
      <c r="E218" s="2" t="s">
        <v>424</v>
      </c>
      <c r="F218" s="2" t="s">
        <v>87</v>
      </c>
      <c r="G218" s="3" t="s">
        <v>88</v>
      </c>
      <c r="H218" s="2" t="s">
        <v>433</v>
      </c>
      <c r="I218" s="3" t="s">
        <v>434</v>
      </c>
      <c r="J218" s="10"/>
      <c r="K218" s="4">
        <v>3</v>
      </c>
      <c r="L218" s="5" t="s">
        <v>437</v>
      </c>
      <c r="M218" s="6" t="s">
        <v>438</v>
      </c>
      <c r="N218" s="7">
        <f t="shared" si="3"/>
        <v>52</v>
      </c>
      <c r="O218" s="8">
        <v>13</v>
      </c>
      <c r="P218" s="8">
        <v>13</v>
      </c>
      <c r="Q218" s="8">
        <v>13</v>
      </c>
      <c r="R218" s="8">
        <v>13</v>
      </c>
      <c r="S218" s="9">
        <f>COUNTIFS($B$3:B218,B218,$D$3:D218,D218,$H$3:H218,H218)</f>
        <v>3</v>
      </c>
    </row>
    <row r="219" spans="1:19" ht="15" customHeight="1">
      <c r="A219" s="2" t="s">
        <v>398</v>
      </c>
      <c r="B219" s="2" t="s">
        <v>399</v>
      </c>
      <c r="C219" s="2" t="s">
        <v>400</v>
      </c>
      <c r="D219" s="2" t="s">
        <v>423</v>
      </c>
      <c r="E219" s="2" t="s">
        <v>424</v>
      </c>
      <c r="F219" s="2" t="s">
        <v>87</v>
      </c>
      <c r="G219" s="3" t="s">
        <v>88</v>
      </c>
      <c r="H219" s="2" t="s">
        <v>433</v>
      </c>
      <c r="I219" s="3" t="s">
        <v>434</v>
      </c>
      <c r="J219" s="10"/>
      <c r="K219" s="4">
        <v>4</v>
      </c>
      <c r="L219" s="5" t="s">
        <v>439</v>
      </c>
      <c r="M219" s="6" t="s">
        <v>112</v>
      </c>
      <c r="N219" s="7">
        <f t="shared" si="3"/>
        <v>12</v>
      </c>
      <c r="O219" s="8">
        <v>3</v>
      </c>
      <c r="P219" s="8">
        <v>3</v>
      </c>
      <c r="Q219" s="8">
        <v>3</v>
      </c>
      <c r="R219" s="8">
        <v>3</v>
      </c>
      <c r="S219" s="9">
        <f>COUNTIFS($B$3:B219,B219,$D$3:D219,D219,$H$3:H219,H219)</f>
        <v>4</v>
      </c>
    </row>
    <row r="220" spans="1:19" ht="15" customHeight="1">
      <c r="A220" s="2" t="s">
        <v>398</v>
      </c>
      <c r="B220" s="2" t="s">
        <v>399</v>
      </c>
      <c r="C220" s="2" t="s">
        <v>400</v>
      </c>
      <c r="D220" s="2" t="s">
        <v>423</v>
      </c>
      <c r="E220" s="2" t="s">
        <v>424</v>
      </c>
      <c r="F220" s="2" t="s">
        <v>87</v>
      </c>
      <c r="G220" s="3" t="s">
        <v>88</v>
      </c>
      <c r="H220" s="2" t="s">
        <v>433</v>
      </c>
      <c r="I220" s="3" t="s">
        <v>434</v>
      </c>
      <c r="J220" s="10"/>
      <c r="K220" s="4">
        <v>5</v>
      </c>
      <c r="L220" s="5" t="s">
        <v>440</v>
      </c>
      <c r="M220" s="6" t="s">
        <v>112</v>
      </c>
      <c r="N220" s="7">
        <f t="shared" si="3"/>
        <v>2</v>
      </c>
      <c r="O220" s="8">
        <v>0</v>
      </c>
      <c r="P220" s="8">
        <v>1</v>
      </c>
      <c r="Q220" s="8">
        <v>0</v>
      </c>
      <c r="R220" s="8">
        <v>1</v>
      </c>
      <c r="S220" s="9">
        <f>COUNTIFS($B$3:B220,B220,$D$3:D220,D220,$H$3:H220,H220)</f>
        <v>5</v>
      </c>
    </row>
    <row r="221" spans="1:19" ht="15" customHeight="1">
      <c r="A221" s="2" t="s">
        <v>398</v>
      </c>
      <c r="B221" s="2" t="s">
        <v>399</v>
      </c>
      <c r="C221" s="2" t="s">
        <v>400</v>
      </c>
      <c r="D221" s="2" t="s">
        <v>423</v>
      </c>
      <c r="E221" s="2" t="s">
        <v>424</v>
      </c>
      <c r="F221" s="2" t="s">
        <v>87</v>
      </c>
      <c r="G221" s="3" t="s">
        <v>88</v>
      </c>
      <c r="H221" s="2" t="s">
        <v>433</v>
      </c>
      <c r="I221" s="3" t="s">
        <v>434</v>
      </c>
      <c r="J221" s="10"/>
      <c r="K221" s="4">
        <v>6</v>
      </c>
      <c r="L221" s="5" t="s">
        <v>441</v>
      </c>
      <c r="M221" s="6" t="s">
        <v>86</v>
      </c>
      <c r="N221" s="7">
        <f t="shared" si="3"/>
        <v>12</v>
      </c>
      <c r="O221" s="8">
        <v>3</v>
      </c>
      <c r="P221" s="8">
        <v>3</v>
      </c>
      <c r="Q221" s="8">
        <v>3</v>
      </c>
      <c r="R221" s="8">
        <v>3</v>
      </c>
      <c r="S221" s="9">
        <f>COUNTIFS($B$3:B221,B221,$D$3:D221,D221,$H$3:H221,H221)</f>
        <v>6</v>
      </c>
    </row>
    <row r="222" spans="1:19" ht="15" customHeight="1">
      <c r="A222" s="2" t="s">
        <v>398</v>
      </c>
      <c r="B222" s="2" t="s">
        <v>399</v>
      </c>
      <c r="C222" s="2" t="s">
        <v>400</v>
      </c>
      <c r="D222" s="2" t="s">
        <v>423</v>
      </c>
      <c r="E222" s="2" t="s">
        <v>424</v>
      </c>
      <c r="F222" s="2" t="s">
        <v>87</v>
      </c>
      <c r="G222" s="3" t="s">
        <v>88</v>
      </c>
      <c r="H222" s="2" t="s">
        <v>433</v>
      </c>
      <c r="I222" s="3" t="s">
        <v>434</v>
      </c>
      <c r="J222" s="10"/>
      <c r="K222" s="4">
        <v>7</v>
      </c>
      <c r="L222" s="5" t="s">
        <v>442</v>
      </c>
      <c r="M222" s="6" t="s">
        <v>86</v>
      </c>
      <c r="N222" s="7">
        <f t="shared" si="3"/>
        <v>12</v>
      </c>
      <c r="O222" s="8">
        <v>3</v>
      </c>
      <c r="P222" s="8">
        <v>3</v>
      </c>
      <c r="Q222" s="8">
        <v>3</v>
      </c>
      <c r="R222" s="8">
        <v>3</v>
      </c>
      <c r="S222" s="9">
        <f>COUNTIFS($B$3:B222,B222,$D$3:D222,D222,$H$3:H222,H222)</f>
        <v>7</v>
      </c>
    </row>
    <row r="223" spans="1:19" ht="15" customHeight="1">
      <c r="A223" s="2" t="s">
        <v>398</v>
      </c>
      <c r="B223" s="2" t="s">
        <v>399</v>
      </c>
      <c r="C223" s="2" t="s">
        <v>400</v>
      </c>
      <c r="D223" s="2" t="s">
        <v>423</v>
      </c>
      <c r="E223" s="2" t="s">
        <v>424</v>
      </c>
      <c r="F223" s="2" t="s">
        <v>87</v>
      </c>
      <c r="G223" s="3" t="s">
        <v>88</v>
      </c>
      <c r="H223" s="2" t="s">
        <v>433</v>
      </c>
      <c r="I223" s="3" t="s">
        <v>434</v>
      </c>
      <c r="J223" s="14"/>
      <c r="K223" s="4">
        <v>8</v>
      </c>
      <c r="L223" s="5" t="s">
        <v>443</v>
      </c>
      <c r="M223" s="6" t="s">
        <v>444</v>
      </c>
      <c r="N223" s="7">
        <f t="shared" si="3"/>
        <v>2</v>
      </c>
      <c r="O223" s="8">
        <v>0</v>
      </c>
      <c r="P223" s="8">
        <v>1</v>
      </c>
      <c r="Q223" s="8">
        <v>0</v>
      </c>
      <c r="R223" s="8">
        <v>1</v>
      </c>
      <c r="S223" s="9">
        <f>COUNTIFS($B$3:B223,B223,$D$3:D223,D223,$H$3:H223,H223)</f>
        <v>8</v>
      </c>
    </row>
    <row r="224" spans="1:19" ht="15" customHeight="1">
      <c r="A224" s="2" t="s">
        <v>398</v>
      </c>
      <c r="B224" s="2" t="s">
        <v>399</v>
      </c>
      <c r="C224" s="2" t="s">
        <v>400</v>
      </c>
      <c r="D224" s="2" t="s">
        <v>72</v>
      </c>
      <c r="E224" s="2" t="s">
        <v>73</v>
      </c>
      <c r="F224" s="2" t="s">
        <v>74</v>
      </c>
      <c r="G224" s="3" t="s">
        <v>75</v>
      </c>
      <c r="H224" s="3" t="s">
        <v>76</v>
      </c>
      <c r="I224" s="3" t="s">
        <v>77</v>
      </c>
      <c r="J224" s="3"/>
      <c r="K224" s="4">
        <v>1</v>
      </c>
      <c r="L224" s="5" t="s">
        <v>445</v>
      </c>
      <c r="M224" s="6" t="s">
        <v>86</v>
      </c>
      <c r="N224" s="7">
        <f t="shared" si="3"/>
        <v>12</v>
      </c>
      <c r="O224" s="8">
        <v>3</v>
      </c>
      <c r="P224" s="8">
        <v>3</v>
      </c>
      <c r="Q224" s="8">
        <v>3</v>
      </c>
      <c r="R224" s="8">
        <v>3</v>
      </c>
      <c r="S224" s="9">
        <f>COUNTIFS($B$3:B224,B224,$D$3:D224,D224,$H$3:H224,H224)</f>
        <v>1</v>
      </c>
    </row>
    <row r="225" spans="1:19" ht="15" customHeight="1">
      <c r="A225" s="2" t="s">
        <v>398</v>
      </c>
      <c r="B225" s="2" t="s">
        <v>399</v>
      </c>
      <c r="C225" s="2" t="s">
        <v>400</v>
      </c>
      <c r="D225" s="2" t="s">
        <v>72</v>
      </c>
      <c r="E225" s="2" t="s">
        <v>73</v>
      </c>
      <c r="F225" s="2" t="s">
        <v>74</v>
      </c>
      <c r="G225" s="3" t="s">
        <v>75</v>
      </c>
      <c r="H225" s="3" t="s">
        <v>76</v>
      </c>
      <c r="I225" s="3" t="s">
        <v>77</v>
      </c>
      <c r="J225" s="10"/>
      <c r="K225" s="4">
        <v>2</v>
      </c>
      <c r="L225" s="5" t="s">
        <v>446</v>
      </c>
      <c r="M225" s="6" t="s">
        <v>81</v>
      </c>
      <c r="N225" s="7">
        <f t="shared" si="3"/>
        <v>100</v>
      </c>
      <c r="O225" s="8">
        <v>0</v>
      </c>
      <c r="P225" s="8">
        <v>50</v>
      </c>
      <c r="Q225" s="8">
        <v>50</v>
      </c>
      <c r="R225" s="8">
        <v>0</v>
      </c>
      <c r="S225" s="9">
        <f>COUNTIFS($B$3:B225,B225,$D$3:D225,D225,$H$3:H225,H225)</f>
        <v>2</v>
      </c>
    </row>
    <row r="226" spans="1:19" ht="15" customHeight="1">
      <c r="A226" s="2" t="s">
        <v>398</v>
      </c>
      <c r="B226" s="2" t="s">
        <v>399</v>
      </c>
      <c r="C226" s="2" t="s">
        <v>400</v>
      </c>
      <c r="D226" s="2" t="s">
        <v>72</v>
      </c>
      <c r="E226" s="2" t="s">
        <v>73</v>
      </c>
      <c r="F226" s="2" t="s">
        <v>74</v>
      </c>
      <c r="G226" s="3" t="s">
        <v>75</v>
      </c>
      <c r="H226" s="3" t="s">
        <v>76</v>
      </c>
      <c r="I226" s="3" t="s">
        <v>77</v>
      </c>
      <c r="J226" s="10"/>
      <c r="K226" s="4">
        <v>3</v>
      </c>
      <c r="L226" s="5" t="s">
        <v>447</v>
      </c>
      <c r="M226" s="6" t="s">
        <v>86</v>
      </c>
      <c r="N226" s="7">
        <f t="shared" si="3"/>
        <v>360</v>
      </c>
      <c r="O226" s="8">
        <v>90</v>
      </c>
      <c r="P226" s="8">
        <v>90</v>
      </c>
      <c r="Q226" s="8">
        <v>90</v>
      </c>
      <c r="R226" s="8">
        <v>90</v>
      </c>
      <c r="S226" s="9">
        <f>COUNTIFS($B$3:B226,B226,$D$3:D226,D226,$H$3:H226,H226)</f>
        <v>3</v>
      </c>
    </row>
    <row r="227" spans="1:19" ht="15" customHeight="1">
      <c r="A227" s="2" t="s">
        <v>398</v>
      </c>
      <c r="B227" s="2" t="s">
        <v>399</v>
      </c>
      <c r="C227" s="2" t="s">
        <v>400</v>
      </c>
      <c r="D227" s="2" t="s">
        <v>72</v>
      </c>
      <c r="E227" s="2" t="s">
        <v>73</v>
      </c>
      <c r="F227" s="2" t="s">
        <v>74</v>
      </c>
      <c r="G227" s="3" t="s">
        <v>75</v>
      </c>
      <c r="H227" s="3" t="s">
        <v>76</v>
      </c>
      <c r="I227" s="3" t="s">
        <v>77</v>
      </c>
      <c r="J227" s="10"/>
      <c r="K227" s="4">
        <v>4</v>
      </c>
      <c r="L227" s="5" t="s">
        <v>448</v>
      </c>
      <c r="M227" s="6" t="s">
        <v>112</v>
      </c>
      <c r="N227" s="7">
        <f t="shared" si="3"/>
        <v>1</v>
      </c>
      <c r="O227" s="8">
        <v>1</v>
      </c>
      <c r="P227" s="8">
        <v>0</v>
      </c>
      <c r="Q227" s="8">
        <v>0</v>
      </c>
      <c r="R227" s="8">
        <v>0</v>
      </c>
      <c r="S227" s="9">
        <f>COUNTIFS($B$3:B227,B227,$D$3:D227,D227,$H$3:H227,H227)</f>
        <v>4</v>
      </c>
    </row>
    <row r="228" spans="1:19" ht="15" customHeight="1">
      <c r="A228" s="2" t="s">
        <v>398</v>
      </c>
      <c r="B228" s="2" t="s">
        <v>399</v>
      </c>
      <c r="C228" s="2" t="s">
        <v>400</v>
      </c>
      <c r="D228" s="2" t="s">
        <v>72</v>
      </c>
      <c r="E228" s="2" t="s">
        <v>73</v>
      </c>
      <c r="F228" s="2" t="s">
        <v>74</v>
      </c>
      <c r="G228" s="3" t="s">
        <v>75</v>
      </c>
      <c r="H228" s="3" t="s">
        <v>76</v>
      </c>
      <c r="I228" s="3" t="s">
        <v>77</v>
      </c>
      <c r="J228" s="14"/>
      <c r="K228" s="4">
        <v>5</v>
      </c>
      <c r="L228" s="5" t="s">
        <v>449</v>
      </c>
      <c r="M228" s="6" t="s">
        <v>450</v>
      </c>
      <c r="N228" s="7">
        <f t="shared" si="3"/>
        <v>200</v>
      </c>
      <c r="O228" s="8">
        <v>0</v>
      </c>
      <c r="P228" s="8">
        <v>0</v>
      </c>
      <c r="Q228" s="8">
        <v>200</v>
      </c>
      <c r="R228" s="8">
        <v>0</v>
      </c>
      <c r="S228" s="9">
        <f>COUNTIFS($B$3:B228,B228,$D$3:D228,D228,$H$3:H228,H228)</f>
        <v>5</v>
      </c>
    </row>
    <row r="229" spans="1:19" ht="15" customHeight="1">
      <c r="A229" s="23" t="s">
        <v>451</v>
      </c>
      <c r="B229" s="23" t="s">
        <v>452</v>
      </c>
      <c r="C229" s="23" t="s">
        <v>451</v>
      </c>
      <c r="D229" s="23" t="s">
        <v>453</v>
      </c>
      <c r="E229" s="23" t="s">
        <v>454</v>
      </c>
      <c r="F229" s="17" t="s">
        <v>455</v>
      </c>
      <c r="G229" s="17" t="s">
        <v>456</v>
      </c>
      <c r="H229" s="24" t="s">
        <v>457</v>
      </c>
      <c r="I229" s="24" t="s">
        <v>458</v>
      </c>
      <c r="J229" s="24"/>
      <c r="K229" s="15">
        <v>1</v>
      </c>
      <c r="L229" s="5" t="s">
        <v>459</v>
      </c>
      <c r="M229" s="6" t="s">
        <v>460</v>
      </c>
      <c r="N229" s="7">
        <f t="shared" si="3"/>
        <v>18</v>
      </c>
      <c r="O229" s="8">
        <v>7</v>
      </c>
      <c r="P229" s="8">
        <v>8</v>
      </c>
      <c r="Q229" s="8">
        <v>3</v>
      </c>
      <c r="R229" s="8">
        <v>0</v>
      </c>
      <c r="S229" s="9">
        <f>COUNTIFS($B$3:B229,B229,$D$3:D229,D229,$H$3:H229,H229)</f>
        <v>1</v>
      </c>
    </row>
    <row r="230" spans="1:19" ht="15" customHeight="1">
      <c r="A230" s="23" t="s">
        <v>451</v>
      </c>
      <c r="B230" s="23" t="s">
        <v>452</v>
      </c>
      <c r="C230" s="23" t="s">
        <v>451</v>
      </c>
      <c r="D230" s="23" t="s">
        <v>453</v>
      </c>
      <c r="E230" s="23" t="s">
        <v>454</v>
      </c>
      <c r="F230" s="17" t="s">
        <v>455</v>
      </c>
      <c r="G230" s="17" t="s">
        <v>456</v>
      </c>
      <c r="H230" s="24" t="s">
        <v>457</v>
      </c>
      <c r="I230" s="24" t="s">
        <v>458</v>
      </c>
      <c r="J230" s="10"/>
      <c r="K230" s="15">
        <v>2</v>
      </c>
      <c r="L230" s="5" t="s">
        <v>461</v>
      </c>
      <c r="M230" s="6" t="s">
        <v>173</v>
      </c>
      <c r="N230" s="7">
        <f t="shared" si="3"/>
        <v>19</v>
      </c>
      <c r="O230" s="8">
        <v>4</v>
      </c>
      <c r="P230" s="8">
        <v>6</v>
      </c>
      <c r="Q230" s="8">
        <v>9</v>
      </c>
      <c r="R230" s="8">
        <v>0</v>
      </c>
      <c r="S230" s="9">
        <f>COUNTIFS($B$3:B230,B230,$D$3:D230,D230,$H$3:H230,H230)</f>
        <v>2</v>
      </c>
    </row>
    <row r="231" spans="1:19" ht="15" customHeight="1">
      <c r="A231" s="23" t="s">
        <v>451</v>
      </c>
      <c r="B231" s="23" t="s">
        <v>452</v>
      </c>
      <c r="C231" s="23" t="s">
        <v>451</v>
      </c>
      <c r="D231" s="23" t="s">
        <v>453</v>
      </c>
      <c r="E231" s="23" t="s">
        <v>454</v>
      </c>
      <c r="F231" s="17" t="s">
        <v>455</v>
      </c>
      <c r="G231" s="17" t="s">
        <v>456</v>
      </c>
      <c r="H231" s="24" t="s">
        <v>457</v>
      </c>
      <c r="I231" s="24" t="s">
        <v>458</v>
      </c>
      <c r="J231" s="10"/>
      <c r="K231" s="15">
        <v>3</v>
      </c>
      <c r="L231" s="5" t="s">
        <v>462</v>
      </c>
      <c r="M231" s="6" t="s">
        <v>463</v>
      </c>
      <c r="N231" s="7">
        <f t="shared" si="3"/>
        <v>19</v>
      </c>
      <c r="O231" s="8">
        <v>4</v>
      </c>
      <c r="P231" s="8">
        <v>6</v>
      </c>
      <c r="Q231" s="8">
        <v>9</v>
      </c>
      <c r="R231" s="8">
        <v>0</v>
      </c>
      <c r="S231" s="9">
        <f>COUNTIFS($B$3:B231,B231,$D$3:D231,D231,$H$3:H231,H231)</f>
        <v>3</v>
      </c>
    </row>
    <row r="232" spans="1:19" ht="15" customHeight="1">
      <c r="A232" s="23" t="s">
        <v>451</v>
      </c>
      <c r="B232" s="23" t="s">
        <v>452</v>
      </c>
      <c r="C232" s="23" t="s">
        <v>451</v>
      </c>
      <c r="D232" s="23" t="s">
        <v>453</v>
      </c>
      <c r="E232" s="23" t="s">
        <v>454</v>
      </c>
      <c r="F232" s="17" t="s">
        <v>455</v>
      </c>
      <c r="G232" s="17" t="s">
        <v>456</v>
      </c>
      <c r="H232" s="24" t="s">
        <v>457</v>
      </c>
      <c r="I232" s="24" t="s">
        <v>458</v>
      </c>
      <c r="J232" s="10"/>
      <c r="K232" s="15">
        <v>4</v>
      </c>
      <c r="L232" s="5" t="s">
        <v>464</v>
      </c>
      <c r="M232" s="6" t="s">
        <v>177</v>
      </c>
      <c r="N232" s="7">
        <f t="shared" si="3"/>
        <v>4</v>
      </c>
      <c r="O232" s="8">
        <v>0</v>
      </c>
      <c r="P232" s="8">
        <v>1</v>
      </c>
      <c r="Q232" s="8">
        <v>1</v>
      </c>
      <c r="R232" s="8">
        <v>2</v>
      </c>
      <c r="S232" s="9">
        <f>COUNTIFS($B$3:B232,B232,$D$3:D232,D232,$H$3:H232,H232)</f>
        <v>4</v>
      </c>
    </row>
    <row r="233" spans="1:19" ht="15" customHeight="1">
      <c r="A233" s="23" t="s">
        <v>451</v>
      </c>
      <c r="B233" s="23" t="s">
        <v>452</v>
      </c>
      <c r="C233" s="23" t="s">
        <v>451</v>
      </c>
      <c r="D233" s="23" t="s">
        <v>453</v>
      </c>
      <c r="E233" s="23" t="s">
        <v>454</v>
      </c>
      <c r="F233" s="17" t="s">
        <v>455</v>
      </c>
      <c r="G233" s="17" t="s">
        <v>456</v>
      </c>
      <c r="H233" s="24" t="s">
        <v>457</v>
      </c>
      <c r="I233" s="24" t="s">
        <v>458</v>
      </c>
      <c r="J233" s="10"/>
      <c r="K233" s="15">
        <v>5</v>
      </c>
      <c r="L233" s="5" t="s">
        <v>465</v>
      </c>
      <c r="M233" s="6" t="s">
        <v>466</v>
      </c>
      <c r="N233" s="7">
        <f t="shared" si="3"/>
        <v>5</v>
      </c>
      <c r="O233" s="8">
        <v>1</v>
      </c>
      <c r="P233" s="8">
        <v>1</v>
      </c>
      <c r="Q233" s="8">
        <v>2</v>
      </c>
      <c r="R233" s="8">
        <v>1</v>
      </c>
      <c r="S233" s="9">
        <f>COUNTIFS($B$3:B233,B233,$D$3:D233,D233,$H$3:H233,H233)</f>
        <v>5</v>
      </c>
    </row>
    <row r="234" spans="1:19" ht="15" customHeight="1">
      <c r="A234" s="23" t="s">
        <v>451</v>
      </c>
      <c r="B234" s="23" t="s">
        <v>452</v>
      </c>
      <c r="C234" s="23" t="s">
        <v>451</v>
      </c>
      <c r="D234" s="23" t="s">
        <v>453</v>
      </c>
      <c r="E234" s="23" t="s">
        <v>454</v>
      </c>
      <c r="F234" s="17" t="s">
        <v>455</v>
      </c>
      <c r="G234" s="17" t="s">
        <v>456</v>
      </c>
      <c r="H234" s="24" t="s">
        <v>457</v>
      </c>
      <c r="I234" s="24" t="s">
        <v>458</v>
      </c>
      <c r="J234" s="10"/>
      <c r="K234" s="15">
        <v>6</v>
      </c>
      <c r="L234" s="5" t="s">
        <v>467</v>
      </c>
      <c r="M234" s="6" t="s">
        <v>59</v>
      </c>
      <c r="N234" s="7">
        <f t="shared" si="3"/>
        <v>7</v>
      </c>
      <c r="O234" s="8">
        <v>1</v>
      </c>
      <c r="P234" s="8">
        <v>2</v>
      </c>
      <c r="Q234" s="8">
        <v>2</v>
      </c>
      <c r="R234" s="8">
        <v>2</v>
      </c>
      <c r="S234" s="9">
        <f>COUNTIFS($B$3:B234,B234,$D$3:D234,D234,$H$3:H234,H234)</f>
        <v>6</v>
      </c>
    </row>
    <row r="235" spans="1:19" ht="15" customHeight="1">
      <c r="A235" s="23" t="s">
        <v>451</v>
      </c>
      <c r="B235" s="23" t="s">
        <v>452</v>
      </c>
      <c r="C235" s="23" t="s">
        <v>451</v>
      </c>
      <c r="D235" s="23" t="s">
        <v>453</v>
      </c>
      <c r="E235" s="23" t="s">
        <v>454</v>
      </c>
      <c r="F235" s="17" t="s">
        <v>455</v>
      </c>
      <c r="G235" s="17" t="s">
        <v>456</v>
      </c>
      <c r="H235" s="24" t="s">
        <v>457</v>
      </c>
      <c r="I235" s="24" t="s">
        <v>458</v>
      </c>
      <c r="J235" s="10"/>
      <c r="K235" s="15">
        <v>7</v>
      </c>
      <c r="L235" s="5" t="s">
        <v>468</v>
      </c>
      <c r="M235" s="6" t="s">
        <v>307</v>
      </c>
      <c r="N235" s="7">
        <f t="shared" si="3"/>
        <v>19</v>
      </c>
      <c r="O235" s="8">
        <v>0</v>
      </c>
      <c r="P235" s="8">
        <v>7</v>
      </c>
      <c r="Q235" s="8">
        <v>7</v>
      </c>
      <c r="R235" s="8">
        <v>5</v>
      </c>
      <c r="S235" s="9">
        <f>COUNTIFS($B$3:B235,B235,$D$3:D235,D235,$H$3:H235,H235)</f>
        <v>7</v>
      </c>
    </row>
    <row r="236" spans="1:19" ht="15" customHeight="1">
      <c r="A236" s="23" t="s">
        <v>451</v>
      </c>
      <c r="B236" s="23" t="s">
        <v>452</v>
      </c>
      <c r="C236" s="23" t="s">
        <v>451</v>
      </c>
      <c r="D236" s="23" t="s">
        <v>453</v>
      </c>
      <c r="E236" s="23" t="s">
        <v>454</v>
      </c>
      <c r="F236" s="17" t="s">
        <v>455</v>
      </c>
      <c r="G236" s="17" t="s">
        <v>456</v>
      </c>
      <c r="H236" s="24" t="s">
        <v>457</v>
      </c>
      <c r="I236" s="24" t="s">
        <v>458</v>
      </c>
      <c r="J236" s="10"/>
      <c r="K236" s="15">
        <v>8</v>
      </c>
      <c r="L236" s="5" t="s">
        <v>469</v>
      </c>
      <c r="M236" s="6" t="s">
        <v>470</v>
      </c>
      <c r="N236" s="7">
        <f t="shared" si="3"/>
        <v>19</v>
      </c>
      <c r="O236" s="8">
        <v>0</v>
      </c>
      <c r="P236" s="8">
        <v>7</v>
      </c>
      <c r="Q236" s="8">
        <v>7</v>
      </c>
      <c r="R236" s="8">
        <v>5</v>
      </c>
      <c r="S236" s="9">
        <f>COUNTIFS($B$3:B236,B236,$D$3:D236,D236,$H$3:H236,H236)</f>
        <v>8</v>
      </c>
    </row>
    <row r="237" spans="1:19" ht="15" customHeight="1">
      <c r="A237" s="23" t="s">
        <v>451</v>
      </c>
      <c r="B237" s="23" t="s">
        <v>452</v>
      </c>
      <c r="C237" s="23" t="s">
        <v>451</v>
      </c>
      <c r="D237" s="23" t="s">
        <v>453</v>
      </c>
      <c r="E237" s="23" t="s">
        <v>454</v>
      </c>
      <c r="F237" s="17" t="s">
        <v>455</v>
      </c>
      <c r="G237" s="17" t="s">
        <v>456</v>
      </c>
      <c r="H237" s="24" t="s">
        <v>457</v>
      </c>
      <c r="I237" s="24" t="s">
        <v>458</v>
      </c>
      <c r="J237" s="10"/>
      <c r="K237" s="15">
        <v>9</v>
      </c>
      <c r="L237" s="5" t="s">
        <v>471</v>
      </c>
      <c r="M237" s="6" t="s">
        <v>52</v>
      </c>
      <c r="N237" s="7">
        <f t="shared" si="3"/>
        <v>60</v>
      </c>
      <c r="O237" s="8">
        <v>15</v>
      </c>
      <c r="P237" s="8">
        <v>15</v>
      </c>
      <c r="Q237" s="8">
        <v>15</v>
      </c>
      <c r="R237" s="8">
        <v>15</v>
      </c>
      <c r="S237" s="9">
        <f>COUNTIFS($B$3:B237,B237,$D$3:D237,D237,$H$3:H237,H237)</f>
        <v>9</v>
      </c>
    </row>
    <row r="238" spans="1:19" ht="15" customHeight="1">
      <c r="A238" s="23" t="s">
        <v>451</v>
      </c>
      <c r="B238" s="23" t="s">
        <v>452</v>
      </c>
      <c r="C238" s="23" t="s">
        <v>451</v>
      </c>
      <c r="D238" s="23" t="s">
        <v>453</v>
      </c>
      <c r="E238" s="23" t="s">
        <v>454</v>
      </c>
      <c r="F238" s="17" t="s">
        <v>455</v>
      </c>
      <c r="G238" s="17" t="s">
        <v>456</v>
      </c>
      <c r="H238" s="24" t="s">
        <v>457</v>
      </c>
      <c r="I238" s="24" t="s">
        <v>458</v>
      </c>
      <c r="J238" s="10"/>
      <c r="K238" s="15">
        <v>10</v>
      </c>
      <c r="L238" s="5" t="s">
        <v>472</v>
      </c>
      <c r="M238" s="6" t="s">
        <v>315</v>
      </c>
      <c r="N238" s="7">
        <f t="shared" si="3"/>
        <v>19</v>
      </c>
      <c r="O238" s="8">
        <v>0</v>
      </c>
      <c r="P238" s="8">
        <v>7</v>
      </c>
      <c r="Q238" s="8">
        <v>7</v>
      </c>
      <c r="R238" s="8">
        <v>5</v>
      </c>
      <c r="S238" s="9">
        <f>COUNTIFS($B$3:B238,B238,$D$3:D238,D238,$H$3:H238,H238)</f>
        <v>10</v>
      </c>
    </row>
    <row r="239" spans="1:19" ht="15" customHeight="1">
      <c r="A239" s="23" t="s">
        <v>451</v>
      </c>
      <c r="B239" s="23" t="s">
        <v>452</v>
      </c>
      <c r="C239" s="23" t="s">
        <v>451</v>
      </c>
      <c r="D239" s="23" t="s">
        <v>453</v>
      </c>
      <c r="E239" s="23" t="s">
        <v>454</v>
      </c>
      <c r="F239" s="17" t="s">
        <v>455</v>
      </c>
      <c r="G239" s="17" t="s">
        <v>456</v>
      </c>
      <c r="H239" s="24" t="s">
        <v>457</v>
      </c>
      <c r="I239" s="24" t="s">
        <v>458</v>
      </c>
      <c r="J239" s="10"/>
      <c r="K239" s="15">
        <v>11</v>
      </c>
      <c r="L239" s="5" t="s">
        <v>473</v>
      </c>
      <c r="M239" s="6" t="s">
        <v>438</v>
      </c>
      <c r="N239" s="7">
        <f t="shared" si="3"/>
        <v>19</v>
      </c>
      <c r="O239" s="8">
        <v>0</v>
      </c>
      <c r="P239" s="8">
        <v>7</v>
      </c>
      <c r="Q239" s="8">
        <v>7</v>
      </c>
      <c r="R239" s="8">
        <v>5</v>
      </c>
      <c r="S239" s="9">
        <f>COUNTIFS($B$3:B239,B239,$D$3:D239,D239,$H$3:H239,H239)</f>
        <v>11</v>
      </c>
    </row>
    <row r="240" spans="1:19" ht="15" customHeight="1">
      <c r="A240" s="23" t="s">
        <v>451</v>
      </c>
      <c r="B240" s="23" t="s">
        <v>452</v>
      </c>
      <c r="C240" s="23" t="s">
        <v>451</v>
      </c>
      <c r="D240" s="23" t="s">
        <v>453</v>
      </c>
      <c r="E240" s="23" t="s">
        <v>454</v>
      </c>
      <c r="F240" s="17" t="s">
        <v>455</v>
      </c>
      <c r="G240" s="17" t="s">
        <v>456</v>
      </c>
      <c r="H240" s="24" t="s">
        <v>457</v>
      </c>
      <c r="I240" s="24" t="s">
        <v>458</v>
      </c>
      <c r="J240" s="10"/>
      <c r="K240" s="15">
        <v>12</v>
      </c>
      <c r="L240" s="5" t="s">
        <v>474</v>
      </c>
      <c r="M240" s="6" t="s">
        <v>112</v>
      </c>
      <c r="N240" s="7">
        <f t="shared" si="3"/>
        <v>28</v>
      </c>
      <c r="O240" s="8">
        <v>7</v>
      </c>
      <c r="P240" s="8">
        <v>7</v>
      </c>
      <c r="Q240" s="8">
        <v>7</v>
      </c>
      <c r="R240" s="8">
        <v>7</v>
      </c>
      <c r="S240" s="9">
        <f>COUNTIFS($B$3:B240,B240,$D$3:D240,D240,$H$3:H240,H240)</f>
        <v>12</v>
      </c>
    </row>
    <row r="241" spans="1:19" ht="15" customHeight="1">
      <c r="A241" s="23" t="s">
        <v>451</v>
      </c>
      <c r="B241" s="23" t="s">
        <v>452</v>
      </c>
      <c r="C241" s="23" t="s">
        <v>451</v>
      </c>
      <c r="D241" s="23" t="s">
        <v>453</v>
      </c>
      <c r="E241" s="23" t="s">
        <v>454</v>
      </c>
      <c r="F241" s="17" t="s">
        <v>455</v>
      </c>
      <c r="G241" s="17" t="s">
        <v>456</v>
      </c>
      <c r="H241" s="24" t="s">
        <v>457</v>
      </c>
      <c r="I241" s="24" t="s">
        <v>458</v>
      </c>
      <c r="J241" s="10"/>
      <c r="K241" s="15">
        <v>13</v>
      </c>
      <c r="L241" s="5" t="s">
        <v>475</v>
      </c>
      <c r="M241" s="6" t="s">
        <v>476</v>
      </c>
      <c r="N241" s="7">
        <f t="shared" si="3"/>
        <v>19</v>
      </c>
      <c r="O241" s="8">
        <v>0</v>
      </c>
      <c r="P241" s="8">
        <v>7</v>
      </c>
      <c r="Q241" s="8">
        <v>7</v>
      </c>
      <c r="R241" s="8">
        <v>5</v>
      </c>
      <c r="S241" s="9">
        <f>COUNTIFS($B$3:B241,B241,$D$3:D241,D241,$H$3:H241,H241)</f>
        <v>13</v>
      </c>
    </row>
    <row r="242" spans="1:19" ht="15" customHeight="1">
      <c r="A242" s="23" t="s">
        <v>451</v>
      </c>
      <c r="B242" s="23" t="s">
        <v>452</v>
      </c>
      <c r="C242" s="23" t="s">
        <v>451</v>
      </c>
      <c r="D242" s="23" t="s">
        <v>453</v>
      </c>
      <c r="E242" s="23" t="s">
        <v>454</v>
      </c>
      <c r="F242" s="17" t="s">
        <v>455</v>
      </c>
      <c r="G242" s="17" t="s">
        <v>456</v>
      </c>
      <c r="H242" s="24" t="s">
        <v>457</v>
      </c>
      <c r="I242" s="24" t="s">
        <v>458</v>
      </c>
      <c r="J242" s="10"/>
      <c r="K242" s="15">
        <v>14</v>
      </c>
      <c r="L242" s="5" t="s">
        <v>477</v>
      </c>
      <c r="M242" s="6" t="s">
        <v>478</v>
      </c>
      <c r="N242" s="7">
        <f t="shared" si="3"/>
        <v>38</v>
      </c>
      <c r="O242" s="8">
        <v>0</v>
      </c>
      <c r="P242" s="8">
        <v>9</v>
      </c>
      <c r="Q242" s="8">
        <v>16</v>
      </c>
      <c r="R242" s="8">
        <v>13</v>
      </c>
      <c r="S242" s="9">
        <f>COUNTIFS($B$3:B242,B242,$D$3:D242,D242,$H$3:H242,H242)</f>
        <v>14</v>
      </c>
    </row>
    <row r="243" spans="1:19" ht="15" customHeight="1">
      <c r="A243" s="23" t="s">
        <v>451</v>
      </c>
      <c r="B243" s="23" t="s">
        <v>452</v>
      </c>
      <c r="C243" s="23" t="s">
        <v>451</v>
      </c>
      <c r="D243" s="23" t="s">
        <v>453</v>
      </c>
      <c r="E243" s="23" t="s">
        <v>454</v>
      </c>
      <c r="F243" s="17" t="s">
        <v>455</v>
      </c>
      <c r="G243" s="17" t="s">
        <v>456</v>
      </c>
      <c r="H243" s="24" t="s">
        <v>457</v>
      </c>
      <c r="I243" s="24" t="s">
        <v>458</v>
      </c>
      <c r="J243" s="10"/>
      <c r="K243" s="15">
        <v>15</v>
      </c>
      <c r="L243" s="5" t="s">
        <v>479</v>
      </c>
      <c r="M243" s="6" t="s">
        <v>476</v>
      </c>
      <c r="N243" s="7">
        <f t="shared" si="3"/>
        <v>38</v>
      </c>
      <c r="O243" s="8">
        <v>0</v>
      </c>
      <c r="P243" s="8">
        <v>9</v>
      </c>
      <c r="Q243" s="8">
        <v>16</v>
      </c>
      <c r="R243" s="8">
        <v>13</v>
      </c>
      <c r="S243" s="9">
        <f>COUNTIFS($B$3:B243,B243,$D$3:D243,D243,$H$3:H243,H243)</f>
        <v>15</v>
      </c>
    </row>
    <row r="244" spans="1:19" ht="15" customHeight="1">
      <c r="A244" s="23" t="s">
        <v>451</v>
      </c>
      <c r="B244" s="23" t="s">
        <v>452</v>
      </c>
      <c r="C244" s="23" t="s">
        <v>451</v>
      </c>
      <c r="D244" s="23" t="s">
        <v>453</v>
      </c>
      <c r="E244" s="23" t="s">
        <v>454</v>
      </c>
      <c r="F244" s="17" t="s">
        <v>455</v>
      </c>
      <c r="G244" s="17" t="s">
        <v>456</v>
      </c>
      <c r="H244" s="24" t="s">
        <v>457</v>
      </c>
      <c r="I244" s="24" t="s">
        <v>458</v>
      </c>
      <c r="J244" s="10"/>
      <c r="K244" s="15">
        <v>16</v>
      </c>
      <c r="L244" s="5" t="s">
        <v>480</v>
      </c>
      <c r="M244" s="6" t="s">
        <v>112</v>
      </c>
      <c r="N244" s="7">
        <f t="shared" si="3"/>
        <v>38</v>
      </c>
      <c r="O244" s="8">
        <v>0</v>
      </c>
      <c r="P244" s="8">
        <v>9</v>
      </c>
      <c r="Q244" s="8">
        <v>16</v>
      </c>
      <c r="R244" s="8">
        <v>13</v>
      </c>
      <c r="S244" s="9">
        <f>COUNTIFS($B$3:B244,B244,$D$3:D244,D244,$H$3:H244,H244)</f>
        <v>16</v>
      </c>
    </row>
    <row r="245" spans="1:19" ht="15" customHeight="1">
      <c r="A245" s="23" t="s">
        <v>451</v>
      </c>
      <c r="B245" s="23" t="s">
        <v>452</v>
      </c>
      <c r="C245" s="23" t="s">
        <v>451</v>
      </c>
      <c r="D245" s="23" t="s">
        <v>453</v>
      </c>
      <c r="E245" s="23" t="s">
        <v>454</v>
      </c>
      <c r="F245" s="17" t="s">
        <v>455</v>
      </c>
      <c r="G245" s="17" t="s">
        <v>456</v>
      </c>
      <c r="H245" s="24" t="s">
        <v>457</v>
      </c>
      <c r="I245" s="24" t="s">
        <v>458</v>
      </c>
      <c r="J245" s="10"/>
      <c r="K245" s="15">
        <v>17</v>
      </c>
      <c r="L245" s="5" t="s">
        <v>481</v>
      </c>
      <c r="M245" s="6" t="s">
        <v>258</v>
      </c>
      <c r="N245" s="7">
        <f t="shared" si="3"/>
        <v>19</v>
      </c>
      <c r="O245" s="8">
        <v>0</v>
      </c>
      <c r="P245" s="8">
        <v>0</v>
      </c>
      <c r="Q245" s="8">
        <v>8</v>
      </c>
      <c r="R245" s="8">
        <v>11</v>
      </c>
      <c r="S245" s="9">
        <f>COUNTIFS($B$3:B245,B245,$D$3:D245,D245,$H$3:H245,H245)</f>
        <v>17</v>
      </c>
    </row>
    <row r="246" spans="1:19" ht="15" customHeight="1">
      <c r="A246" s="23" t="s">
        <v>451</v>
      </c>
      <c r="B246" s="23" t="s">
        <v>452</v>
      </c>
      <c r="C246" s="23" t="s">
        <v>451</v>
      </c>
      <c r="D246" s="23" t="s">
        <v>453</v>
      </c>
      <c r="E246" s="23" t="s">
        <v>454</v>
      </c>
      <c r="F246" s="17" t="s">
        <v>455</v>
      </c>
      <c r="G246" s="17" t="s">
        <v>456</v>
      </c>
      <c r="H246" s="24" t="s">
        <v>457</v>
      </c>
      <c r="I246" s="24" t="s">
        <v>458</v>
      </c>
      <c r="J246" s="14"/>
      <c r="K246" s="15">
        <v>18</v>
      </c>
      <c r="L246" s="5" t="s">
        <v>482</v>
      </c>
      <c r="M246" s="6" t="s">
        <v>315</v>
      </c>
      <c r="N246" s="7">
        <f t="shared" si="3"/>
        <v>19</v>
      </c>
      <c r="O246" s="8">
        <v>0</v>
      </c>
      <c r="P246" s="8">
        <v>0</v>
      </c>
      <c r="Q246" s="8">
        <v>5</v>
      </c>
      <c r="R246" s="8">
        <v>14</v>
      </c>
      <c r="S246" s="9">
        <f>COUNTIFS($B$3:B246,B246,$D$3:D246,D246,$H$3:H246,H246)</f>
        <v>18</v>
      </c>
    </row>
    <row r="247" spans="1:19" ht="15" customHeight="1">
      <c r="A247" s="23" t="s">
        <v>451</v>
      </c>
      <c r="B247" s="23" t="s">
        <v>452</v>
      </c>
      <c r="C247" s="23" t="s">
        <v>451</v>
      </c>
      <c r="D247" s="23" t="s">
        <v>453</v>
      </c>
      <c r="E247" s="23" t="s">
        <v>454</v>
      </c>
      <c r="F247" s="17" t="s">
        <v>455</v>
      </c>
      <c r="G247" s="17" t="s">
        <v>456</v>
      </c>
      <c r="H247" s="25" t="s">
        <v>483</v>
      </c>
      <c r="I247" s="24" t="s">
        <v>484</v>
      </c>
      <c r="J247" s="24"/>
      <c r="K247" s="15">
        <v>1</v>
      </c>
      <c r="L247" s="5" t="s">
        <v>485</v>
      </c>
      <c r="M247" s="12" t="s">
        <v>486</v>
      </c>
      <c r="N247" s="7">
        <f t="shared" si="3"/>
        <v>3</v>
      </c>
      <c r="O247" s="8">
        <v>0</v>
      </c>
      <c r="P247" s="8">
        <v>0</v>
      </c>
      <c r="Q247" s="8">
        <v>1</v>
      </c>
      <c r="R247" s="8">
        <v>2</v>
      </c>
      <c r="S247" s="9">
        <f>COUNTIFS($B$3:B247,B247,$D$3:D247,D247,$H$3:H247,H247)</f>
        <v>1</v>
      </c>
    </row>
    <row r="248" spans="1:19" ht="15" customHeight="1">
      <c r="A248" s="23" t="s">
        <v>451</v>
      </c>
      <c r="B248" s="23" t="s">
        <v>452</v>
      </c>
      <c r="C248" s="23" t="s">
        <v>451</v>
      </c>
      <c r="D248" s="23" t="s">
        <v>453</v>
      </c>
      <c r="E248" s="23" t="s">
        <v>454</v>
      </c>
      <c r="F248" s="17" t="s">
        <v>455</v>
      </c>
      <c r="G248" s="17" t="s">
        <v>456</v>
      </c>
      <c r="H248" s="25" t="s">
        <v>483</v>
      </c>
      <c r="I248" s="24" t="s">
        <v>484</v>
      </c>
      <c r="J248" s="10"/>
      <c r="K248" s="15">
        <v>2</v>
      </c>
      <c r="L248" s="5" t="s">
        <v>487</v>
      </c>
      <c r="M248" s="12" t="s">
        <v>173</v>
      </c>
      <c r="N248" s="7">
        <f t="shared" si="3"/>
        <v>3</v>
      </c>
      <c r="O248" s="8">
        <v>0</v>
      </c>
      <c r="P248" s="8">
        <v>0</v>
      </c>
      <c r="Q248" s="8">
        <v>1</v>
      </c>
      <c r="R248" s="8">
        <v>2</v>
      </c>
      <c r="S248" s="9">
        <f>COUNTIFS($B$3:B248,B248,$D$3:D248,D248,$H$3:H248,H248)</f>
        <v>2</v>
      </c>
    </row>
    <row r="249" spans="1:19" ht="15" customHeight="1">
      <c r="A249" s="23" t="s">
        <v>451</v>
      </c>
      <c r="B249" s="23" t="s">
        <v>452</v>
      </c>
      <c r="C249" s="23" t="s">
        <v>451</v>
      </c>
      <c r="D249" s="23" t="s">
        <v>453</v>
      </c>
      <c r="E249" s="23" t="s">
        <v>454</v>
      </c>
      <c r="F249" s="17" t="s">
        <v>455</v>
      </c>
      <c r="G249" s="17" t="s">
        <v>456</v>
      </c>
      <c r="H249" s="25" t="s">
        <v>483</v>
      </c>
      <c r="I249" s="24" t="s">
        <v>484</v>
      </c>
      <c r="J249" s="14"/>
      <c r="K249" s="15">
        <v>3</v>
      </c>
      <c r="L249" s="5" t="s">
        <v>488</v>
      </c>
      <c r="M249" s="12" t="s">
        <v>258</v>
      </c>
      <c r="N249" s="7">
        <f t="shared" si="3"/>
        <v>3</v>
      </c>
      <c r="O249" s="8">
        <v>0</v>
      </c>
      <c r="P249" s="8">
        <v>0</v>
      </c>
      <c r="Q249" s="8">
        <v>1</v>
      </c>
      <c r="R249" s="8">
        <v>2</v>
      </c>
      <c r="S249" s="9">
        <f>COUNTIFS($B$3:B249,B249,$D$3:D249,D249,$H$3:H249,H249)</f>
        <v>3</v>
      </c>
    </row>
    <row r="250" spans="1:19" ht="15" customHeight="1">
      <c r="A250" s="23" t="s">
        <v>451</v>
      </c>
      <c r="B250" s="23" t="s">
        <v>452</v>
      </c>
      <c r="C250" s="23" t="s">
        <v>451</v>
      </c>
      <c r="D250" s="23" t="s">
        <v>453</v>
      </c>
      <c r="E250" s="23" t="s">
        <v>454</v>
      </c>
      <c r="F250" s="17" t="s">
        <v>455</v>
      </c>
      <c r="G250" s="17" t="s">
        <v>456</v>
      </c>
      <c r="H250" s="24" t="s">
        <v>489</v>
      </c>
      <c r="I250" s="24" t="s">
        <v>490</v>
      </c>
      <c r="J250" s="24"/>
      <c r="K250" s="15">
        <v>1</v>
      </c>
      <c r="L250" s="11" t="s">
        <v>491</v>
      </c>
      <c r="M250" s="12" t="s">
        <v>486</v>
      </c>
      <c r="N250" s="7">
        <f t="shared" si="3"/>
        <v>5</v>
      </c>
      <c r="O250" s="13">
        <v>0</v>
      </c>
      <c r="P250" s="13">
        <v>3</v>
      </c>
      <c r="Q250" s="13">
        <v>1</v>
      </c>
      <c r="R250" s="13">
        <v>1</v>
      </c>
      <c r="S250" s="9">
        <f>COUNTIFS($B$3:B250,B250,$D$3:D250,D250,$H$3:H250,H250)</f>
        <v>1</v>
      </c>
    </row>
    <row r="251" spans="1:19" ht="15" customHeight="1">
      <c r="A251" s="23" t="s">
        <v>451</v>
      </c>
      <c r="B251" s="23" t="s">
        <v>452</v>
      </c>
      <c r="C251" s="23" t="s">
        <v>451</v>
      </c>
      <c r="D251" s="23" t="s">
        <v>453</v>
      </c>
      <c r="E251" s="23" t="s">
        <v>454</v>
      </c>
      <c r="F251" s="17" t="s">
        <v>455</v>
      </c>
      <c r="G251" s="17" t="s">
        <v>456</v>
      </c>
      <c r="H251" s="24" t="s">
        <v>489</v>
      </c>
      <c r="I251" s="24" t="s">
        <v>490</v>
      </c>
      <c r="J251" s="10"/>
      <c r="K251" s="15">
        <v>2</v>
      </c>
      <c r="L251" s="11" t="s">
        <v>487</v>
      </c>
      <c r="M251" s="12" t="s">
        <v>173</v>
      </c>
      <c r="N251" s="7">
        <f t="shared" si="3"/>
        <v>5</v>
      </c>
      <c r="O251" s="13">
        <v>0</v>
      </c>
      <c r="P251" s="13">
        <v>3</v>
      </c>
      <c r="Q251" s="13">
        <v>1</v>
      </c>
      <c r="R251" s="13">
        <v>1</v>
      </c>
      <c r="S251" s="9">
        <f>COUNTIFS($B$3:B251,B251,$D$3:D251,D251,$H$3:H251,H251)</f>
        <v>2</v>
      </c>
    </row>
    <row r="252" spans="1:19" ht="15" customHeight="1">
      <c r="A252" s="23" t="s">
        <v>451</v>
      </c>
      <c r="B252" s="23" t="s">
        <v>452</v>
      </c>
      <c r="C252" s="23" t="s">
        <v>451</v>
      </c>
      <c r="D252" s="23" t="s">
        <v>453</v>
      </c>
      <c r="E252" s="23" t="s">
        <v>454</v>
      </c>
      <c r="F252" s="17" t="s">
        <v>455</v>
      </c>
      <c r="G252" s="17" t="s">
        <v>456</v>
      </c>
      <c r="H252" s="24" t="s">
        <v>489</v>
      </c>
      <c r="I252" s="24" t="s">
        <v>490</v>
      </c>
      <c r="J252" s="14"/>
      <c r="K252" s="15">
        <v>3</v>
      </c>
      <c r="L252" s="11" t="s">
        <v>488</v>
      </c>
      <c r="M252" s="12" t="s">
        <v>258</v>
      </c>
      <c r="N252" s="7">
        <f t="shared" si="3"/>
        <v>5</v>
      </c>
      <c r="O252" s="13">
        <v>0</v>
      </c>
      <c r="P252" s="13">
        <v>3</v>
      </c>
      <c r="Q252" s="13">
        <v>1</v>
      </c>
      <c r="R252" s="13">
        <v>1</v>
      </c>
      <c r="S252" s="9">
        <f>COUNTIFS($B$3:B252,B252,$D$3:D252,D252,$H$3:H252,H252)</f>
        <v>3</v>
      </c>
    </row>
    <row r="253" spans="1:19" ht="15" customHeight="1">
      <c r="A253" s="23" t="s">
        <v>451</v>
      </c>
      <c r="B253" s="23" t="s">
        <v>452</v>
      </c>
      <c r="C253" s="23" t="s">
        <v>451</v>
      </c>
      <c r="D253" s="23" t="s">
        <v>453</v>
      </c>
      <c r="E253" s="23" t="s">
        <v>454</v>
      </c>
      <c r="F253" s="17" t="s">
        <v>455</v>
      </c>
      <c r="G253" s="17" t="s">
        <v>456</v>
      </c>
      <c r="H253" s="17" t="s">
        <v>492</v>
      </c>
      <c r="I253" s="17" t="s">
        <v>493</v>
      </c>
      <c r="J253" s="17"/>
      <c r="K253" s="4">
        <v>1</v>
      </c>
      <c r="L253" s="11" t="s">
        <v>494</v>
      </c>
      <c r="M253" s="6" t="s">
        <v>486</v>
      </c>
      <c r="N253" s="7">
        <f t="shared" si="3"/>
        <v>1</v>
      </c>
      <c r="O253" s="8">
        <v>0</v>
      </c>
      <c r="P253" s="8">
        <v>1</v>
      </c>
      <c r="Q253" s="8">
        <v>0</v>
      </c>
      <c r="R253" s="8">
        <v>0</v>
      </c>
      <c r="S253" s="9">
        <f>COUNTIFS($B$3:B253,B253,$D$3:D253,D253,$H$3:H253,H253)</f>
        <v>1</v>
      </c>
    </row>
    <row r="254" spans="1:19" ht="15" customHeight="1">
      <c r="A254" s="23" t="s">
        <v>451</v>
      </c>
      <c r="B254" s="23" t="s">
        <v>452</v>
      </c>
      <c r="C254" s="23" t="s">
        <v>451</v>
      </c>
      <c r="D254" s="23" t="s">
        <v>453</v>
      </c>
      <c r="E254" s="23" t="s">
        <v>454</v>
      </c>
      <c r="F254" s="17" t="s">
        <v>455</v>
      </c>
      <c r="G254" s="17" t="s">
        <v>456</v>
      </c>
      <c r="H254" s="17" t="s">
        <v>492</v>
      </c>
      <c r="I254" s="17" t="s">
        <v>493</v>
      </c>
      <c r="J254" s="10"/>
      <c r="K254" s="4">
        <v>2</v>
      </c>
      <c r="L254" s="11" t="s">
        <v>487</v>
      </c>
      <c r="M254" s="6" t="s">
        <v>173</v>
      </c>
      <c r="N254" s="7">
        <f t="shared" si="3"/>
        <v>1</v>
      </c>
      <c r="O254" s="8">
        <v>0</v>
      </c>
      <c r="P254" s="8">
        <v>1</v>
      </c>
      <c r="Q254" s="8">
        <v>0</v>
      </c>
      <c r="R254" s="8">
        <v>0</v>
      </c>
      <c r="S254" s="9">
        <f>COUNTIFS($B$3:B254,B254,$D$3:D254,D254,$H$3:H254,H254)</f>
        <v>2</v>
      </c>
    </row>
    <row r="255" spans="1:19" ht="15" customHeight="1">
      <c r="A255" s="23" t="s">
        <v>451</v>
      </c>
      <c r="B255" s="23" t="s">
        <v>452</v>
      </c>
      <c r="C255" s="23" t="s">
        <v>451</v>
      </c>
      <c r="D255" s="23" t="s">
        <v>453</v>
      </c>
      <c r="E255" s="23" t="s">
        <v>454</v>
      </c>
      <c r="F255" s="17" t="s">
        <v>455</v>
      </c>
      <c r="G255" s="17" t="s">
        <v>456</v>
      </c>
      <c r="H255" s="17" t="s">
        <v>492</v>
      </c>
      <c r="I255" s="17" t="s">
        <v>493</v>
      </c>
      <c r="J255" s="14"/>
      <c r="K255" s="4">
        <v>3</v>
      </c>
      <c r="L255" s="11" t="s">
        <v>488</v>
      </c>
      <c r="M255" s="6" t="s">
        <v>258</v>
      </c>
      <c r="N255" s="7">
        <f t="shared" si="3"/>
        <v>1</v>
      </c>
      <c r="O255" s="8">
        <v>0</v>
      </c>
      <c r="P255" s="8">
        <v>1</v>
      </c>
      <c r="Q255" s="8">
        <v>0</v>
      </c>
      <c r="R255" s="8">
        <v>0</v>
      </c>
      <c r="S255" s="9">
        <f>COUNTIFS($B$3:B255,B255,$D$3:D255,D255,$H$3:H255,H255)</f>
        <v>3</v>
      </c>
    </row>
    <row r="256" spans="1:19" ht="15" customHeight="1">
      <c r="A256" s="23" t="s">
        <v>451</v>
      </c>
      <c r="B256" s="23" t="s">
        <v>452</v>
      </c>
      <c r="C256" s="23" t="s">
        <v>451</v>
      </c>
      <c r="D256" s="23" t="s">
        <v>453</v>
      </c>
      <c r="E256" s="23" t="s">
        <v>454</v>
      </c>
      <c r="F256" s="17" t="s">
        <v>455</v>
      </c>
      <c r="G256" s="17" t="s">
        <v>456</v>
      </c>
      <c r="H256" s="3" t="s">
        <v>495</v>
      </c>
      <c r="I256" s="3" t="s">
        <v>496</v>
      </c>
      <c r="J256" s="3"/>
      <c r="K256" s="4">
        <v>1</v>
      </c>
      <c r="L256" s="11" t="s">
        <v>497</v>
      </c>
      <c r="M256" s="6" t="s">
        <v>486</v>
      </c>
      <c r="N256" s="7">
        <f t="shared" si="3"/>
        <v>2</v>
      </c>
      <c r="O256" s="8">
        <v>0</v>
      </c>
      <c r="P256" s="8">
        <v>0</v>
      </c>
      <c r="Q256" s="8">
        <v>1</v>
      </c>
      <c r="R256" s="8">
        <v>1</v>
      </c>
      <c r="S256" s="9">
        <f>COUNTIFS($B$3:B256,B256,$D$3:D256,D256,$H$3:H256,H256)</f>
        <v>1</v>
      </c>
    </row>
    <row r="257" spans="1:19" ht="15" customHeight="1">
      <c r="A257" s="23" t="s">
        <v>451</v>
      </c>
      <c r="B257" s="23" t="s">
        <v>452</v>
      </c>
      <c r="C257" s="23" t="s">
        <v>451</v>
      </c>
      <c r="D257" s="23" t="s">
        <v>453</v>
      </c>
      <c r="E257" s="23" t="s">
        <v>454</v>
      </c>
      <c r="F257" s="17" t="s">
        <v>455</v>
      </c>
      <c r="G257" s="17" t="s">
        <v>456</v>
      </c>
      <c r="H257" s="3" t="s">
        <v>495</v>
      </c>
      <c r="I257" s="3" t="s">
        <v>496</v>
      </c>
      <c r="J257" s="10"/>
      <c r="K257" s="4">
        <v>2</v>
      </c>
      <c r="L257" s="5" t="s">
        <v>487</v>
      </c>
      <c r="M257" s="6" t="s">
        <v>173</v>
      </c>
      <c r="N257" s="7">
        <f t="shared" si="3"/>
        <v>2</v>
      </c>
      <c r="O257" s="8">
        <v>0</v>
      </c>
      <c r="P257" s="8">
        <v>0</v>
      </c>
      <c r="Q257" s="8">
        <v>1</v>
      </c>
      <c r="R257" s="8">
        <v>1</v>
      </c>
      <c r="S257" s="9">
        <f>COUNTIFS($B$3:B257,B257,$D$3:D257,D257,$H$3:H257,H257)</f>
        <v>2</v>
      </c>
    </row>
    <row r="258" spans="1:19" ht="15" customHeight="1">
      <c r="A258" s="23" t="s">
        <v>451</v>
      </c>
      <c r="B258" s="23" t="s">
        <v>452</v>
      </c>
      <c r="C258" s="23" t="s">
        <v>451</v>
      </c>
      <c r="D258" s="23" t="s">
        <v>453</v>
      </c>
      <c r="E258" s="23" t="s">
        <v>454</v>
      </c>
      <c r="F258" s="17" t="s">
        <v>455</v>
      </c>
      <c r="G258" s="17" t="s">
        <v>456</v>
      </c>
      <c r="H258" s="3" t="s">
        <v>495</v>
      </c>
      <c r="I258" s="3" t="s">
        <v>496</v>
      </c>
      <c r="J258" s="14"/>
      <c r="K258" s="4">
        <v>3</v>
      </c>
      <c r="L258" s="5" t="s">
        <v>488</v>
      </c>
      <c r="M258" s="6" t="s">
        <v>258</v>
      </c>
      <c r="N258" s="7">
        <f t="shared" si="3"/>
        <v>2</v>
      </c>
      <c r="O258" s="8">
        <v>0</v>
      </c>
      <c r="P258" s="8">
        <v>0</v>
      </c>
      <c r="Q258" s="8">
        <v>1</v>
      </c>
      <c r="R258" s="8">
        <v>1</v>
      </c>
      <c r="S258" s="9">
        <f>COUNTIFS($B$3:B258,B258,$D$3:D258,D258,$H$3:H258,H258)</f>
        <v>3</v>
      </c>
    </row>
    <row r="259" spans="1:19" ht="15" customHeight="1">
      <c r="A259" s="23" t="s">
        <v>451</v>
      </c>
      <c r="B259" s="23" t="s">
        <v>452</v>
      </c>
      <c r="C259" s="23" t="s">
        <v>451</v>
      </c>
      <c r="D259" s="23" t="s">
        <v>453</v>
      </c>
      <c r="E259" s="23" t="s">
        <v>454</v>
      </c>
      <c r="F259" s="3" t="s">
        <v>498</v>
      </c>
      <c r="G259" s="3" t="s">
        <v>499</v>
      </c>
      <c r="H259" s="3" t="s">
        <v>500</v>
      </c>
      <c r="I259" s="3" t="s">
        <v>501</v>
      </c>
      <c r="J259" s="3"/>
      <c r="K259" s="4">
        <v>1</v>
      </c>
      <c r="L259" s="5" t="s">
        <v>502</v>
      </c>
      <c r="M259" s="6" t="s">
        <v>486</v>
      </c>
      <c r="N259" s="7">
        <f t="shared" ref="N259:N322" si="4">+SUM(O259,P259,Q259,R259)</f>
        <v>1</v>
      </c>
      <c r="O259" s="8">
        <v>0</v>
      </c>
      <c r="P259" s="8">
        <v>0</v>
      </c>
      <c r="Q259" s="8">
        <v>0</v>
      </c>
      <c r="R259" s="8">
        <v>1</v>
      </c>
      <c r="S259" s="9">
        <f>COUNTIFS($B$3:B259,B259,$D$3:D259,D259,$H$3:H259,H259)</f>
        <v>1</v>
      </c>
    </row>
    <row r="260" spans="1:19" ht="15" customHeight="1">
      <c r="A260" s="23" t="s">
        <v>451</v>
      </c>
      <c r="B260" s="23" t="s">
        <v>452</v>
      </c>
      <c r="C260" s="23" t="s">
        <v>451</v>
      </c>
      <c r="D260" s="23" t="s">
        <v>453</v>
      </c>
      <c r="E260" s="23" t="s">
        <v>454</v>
      </c>
      <c r="F260" s="3" t="s">
        <v>498</v>
      </c>
      <c r="G260" s="3" t="s">
        <v>499</v>
      </c>
      <c r="H260" s="3" t="s">
        <v>500</v>
      </c>
      <c r="I260" s="26" t="s">
        <v>501</v>
      </c>
      <c r="J260" s="10"/>
      <c r="K260" s="4">
        <v>2</v>
      </c>
      <c r="L260" s="5" t="s">
        <v>503</v>
      </c>
      <c r="M260" s="6" t="s">
        <v>173</v>
      </c>
      <c r="N260" s="7">
        <f t="shared" si="4"/>
        <v>1</v>
      </c>
      <c r="O260" s="8">
        <v>0</v>
      </c>
      <c r="P260" s="8">
        <v>0</v>
      </c>
      <c r="Q260" s="8">
        <v>0</v>
      </c>
      <c r="R260" s="8">
        <v>1</v>
      </c>
      <c r="S260" s="9">
        <f>COUNTIFS($B$3:B260,B260,$D$3:D260,D260,$H$3:H260,H260)</f>
        <v>2</v>
      </c>
    </row>
    <row r="261" spans="1:19" ht="15" customHeight="1">
      <c r="A261" s="23" t="s">
        <v>451</v>
      </c>
      <c r="B261" s="23" t="s">
        <v>452</v>
      </c>
      <c r="C261" s="23" t="s">
        <v>451</v>
      </c>
      <c r="D261" s="23" t="s">
        <v>453</v>
      </c>
      <c r="E261" s="23" t="s">
        <v>454</v>
      </c>
      <c r="F261" s="3" t="s">
        <v>498</v>
      </c>
      <c r="G261" s="3" t="s">
        <v>499</v>
      </c>
      <c r="H261" s="3" t="s">
        <v>500</v>
      </c>
      <c r="I261" s="3" t="s">
        <v>501</v>
      </c>
      <c r="J261" s="14"/>
      <c r="K261" s="4">
        <v>3</v>
      </c>
      <c r="L261" s="5" t="s">
        <v>504</v>
      </c>
      <c r="M261" s="6" t="s">
        <v>258</v>
      </c>
      <c r="N261" s="7">
        <f t="shared" si="4"/>
        <v>1</v>
      </c>
      <c r="O261" s="8">
        <v>0</v>
      </c>
      <c r="P261" s="8">
        <v>0</v>
      </c>
      <c r="Q261" s="8">
        <v>0</v>
      </c>
      <c r="R261" s="8">
        <v>1</v>
      </c>
      <c r="S261" s="9">
        <f>COUNTIFS($B$3:B261,B261,$D$3:D261,D261,$H$3:H261,H261)</f>
        <v>3</v>
      </c>
    </row>
    <row r="262" spans="1:19" ht="15" customHeight="1">
      <c r="A262" s="23" t="s">
        <v>451</v>
      </c>
      <c r="B262" s="23" t="s">
        <v>452</v>
      </c>
      <c r="C262" s="23" t="s">
        <v>451</v>
      </c>
      <c r="D262" s="23" t="s">
        <v>453</v>
      </c>
      <c r="E262" s="23" t="s">
        <v>454</v>
      </c>
      <c r="F262" s="2" t="s">
        <v>183</v>
      </c>
      <c r="G262" s="3" t="s">
        <v>184</v>
      </c>
      <c r="H262" s="3" t="s">
        <v>185</v>
      </c>
      <c r="I262" s="3" t="s">
        <v>186</v>
      </c>
      <c r="J262" s="3"/>
      <c r="K262" s="4">
        <v>1</v>
      </c>
      <c r="L262" s="5" t="s">
        <v>505</v>
      </c>
      <c r="M262" s="6" t="s">
        <v>506</v>
      </c>
      <c r="N262" s="7">
        <f t="shared" si="4"/>
        <v>50</v>
      </c>
      <c r="O262" s="13">
        <v>0</v>
      </c>
      <c r="P262" s="13">
        <v>0</v>
      </c>
      <c r="Q262" s="13">
        <v>50</v>
      </c>
      <c r="R262" s="13">
        <v>0</v>
      </c>
      <c r="S262" s="9">
        <f>COUNTIFS($B$3:B262,B262,$D$3:D262,D262,$H$3:H262,H262)</f>
        <v>1</v>
      </c>
    </row>
    <row r="263" spans="1:19" ht="15" customHeight="1">
      <c r="A263" s="23" t="s">
        <v>451</v>
      </c>
      <c r="B263" s="23" t="s">
        <v>452</v>
      </c>
      <c r="C263" s="23" t="s">
        <v>451</v>
      </c>
      <c r="D263" s="23" t="s">
        <v>453</v>
      </c>
      <c r="E263" s="23" t="s">
        <v>454</v>
      </c>
      <c r="F263" s="2" t="s">
        <v>183</v>
      </c>
      <c r="G263" s="3" t="s">
        <v>184</v>
      </c>
      <c r="H263" s="3" t="s">
        <v>185</v>
      </c>
      <c r="I263" s="3" t="s">
        <v>186</v>
      </c>
      <c r="J263" s="14"/>
      <c r="K263" s="4">
        <v>2</v>
      </c>
      <c r="L263" s="11" t="s">
        <v>488</v>
      </c>
      <c r="M263" s="6" t="s">
        <v>258</v>
      </c>
      <c r="N263" s="7">
        <f t="shared" si="4"/>
        <v>1</v>
      </c>
      <c r="O263" s="13">
        <v>0</v>
      </c>
      <c r="P263" s="13">
        <v>0</v>
      </c>
      <c r="Q263" s="13">
        <v>1</v>
      </c>
      <c r="R263" s="13">
        <v>0</v>
      </c>
      <c r="S263" s="9">
        <f>COUNTIFS($B$3:B263,B263,$D$3:D263,D263,$H$3:H263,H263)</f>
        <v>2</v>
      </c>
    </row>
    <row r="264" spans="1:19" ht="15" customHeight="1">
      <c r="A264" s="23" t="s">
        <v>451</v>
      </c>
      <c r="B264" s="23" t="s">
        <v>452</v>
      </c>
      <c r="C264" s="23" t="s">
        <v>451</v>
      </c>
      <c r="D264" s="23" t="s">
        <v>453</v>
      </c>
      <c r="E264" s="23" t="s">
        <v>454</v>
      </c>
      <c r="F264" s="23">
        <v>2020301</v>
      </c>
      <c r="G264" s="17" t="s">
        <v>507</v>
      </c>
      <c r="H264" s="17" t="s">
        <v>508</v>
      </c>
      <c r="I264" s="17" t="s">
        <v>509</v>
      </c>
      <c r="J264" s="17"/>
      <c r="K264" s="15">
        <v>1</v>
      </c>
      <c r="L264" s="11" t="s">
        <v>510</v>
      </c>
      <c r="M264" s="12" t="s">
        <v>486</v>
      </c>
      <c r="N264" s="7">
        <f t="shared" si="4"/>
        <v>1</v>
      </c>
      <c r="O264" s="13">
        <v>0</v>
      </c>
      <c r="P264" s="13">
        <v>0</v>
      </c>
      <c r="Q264" s="13">
        <v>1</v>
      </c>
      <c r="R264" s="13">
        <v>0</v>
      </c>
      <c r="S264" s="9">
        <f>COUNTIFS($B$3:B264,B264,$D$3:D264,D264,$H$3:H264,H264)</f>
        <v>1</v>
      </c>
    </row>
    <row r="265" spans="1:19" ht="15" customHeight="1">
      <c r="A265" s="23" t="s">
        <v>451</v>
      </c>
      <c r="B265" s="23" t="s">
        <v>452</v>
      </c>
      <c r="C265" s="23" t="s">
        <v>451</v>
      </c>
      <c r="D265" s="23" t="s">
        <v>453</v>
      </c>
      <c r="E265" s="23" t="s">
        <v>454</v>
      </c>
      <c r="F265" s="23">
        <v>2020301</v>
      </c>
      <c r="G265" s="17" t="s">
        <v>507</v>
      </c>
      <c r="H265" s="17" t="s">
        <v>508</v>
      </c>
      <c r="I265" s="17" t="s">
        <v>509</v>
      </c>
      <c r="J265" s="10"/>
      <c r="K265" s="15">
        <v>2</v>
      </c>
      <c r="L265" s="5" t="s">
        <v>511</v>
      </c>
      <c r="M265" s="12" t="s">
        <v>177</v>
      </c>
      <c r="N265" s="7">
        <f t="shared" si="4"/>
        <v>1</v>
      </c>
      <c r="O265" s="13">
        <v>0</v>
      </c>
      <c r="P265" s="13">
        <v>0</v>
      </c>
      <c r="Q265" s="13">
        <v>1</v>
      </c>
      <c r="R265" s="13">
        <v>0</v>
      </c>
      <c r="S265" s="9">
        <f>COUNTIFS($B$3:B265,B265,$D$3:D265,D265,$H$3:H265,H265)</f>
        <v>2</v>
      </c>
    </row>
    <row r="266" spans="1:19" ht="15" customHeight="1">
      <c r="A266" s="23" t="s">
        <v>451</v>
      </c>
      <c r="B266" s="23" t="s">
        <v>452</v>
      </c>
      <c r="C266" s="23" t="s">
        <v>451</v>
      </c>
      <c r="D266" s="23" t="s">
        <v>453</v>
      </c>
      <c r="E266" s="23" t="s">
        <v>454</v>
      </c>
      <c r="F266" s="23">
        <v>2020301</v>
      </c>
      <c r="G266" s="17" t="s">
        <v>507</v>
      </c>
      <c r="H266" s="17" t="s">
        <v>508</v>
      </c>
      <c r="I266" s="17" t="s">
        <v>509</v>
      </c>
      <c r="J266" s="14"/>
      <c r="K266" s="15">
        <v>3</v>
      </c>
      <c r="L266" s="5" t="s">
        <v>512</v>
      </c>
      <c r="M266" s="12" t="s">
        <v>59</v>
      </c>
      <c r="N266" s="7">
        <f t="shared" si="4"/>
        <v>1</v>
      </c>
      <c r="O266" s="13">
        <v>0</v>
      </c>
      <c r="P266" s="13">
        <v>0</v>
      </c>
      <c r="Q266" s="13">
        <v>1</v>
      </c>
      <c r="R266" s="13">
        <v>0</v>
      </c>
      <c r="S266" s="9">
        <f>COUNTIFS($B$3:B266,B266,$D$3:D266,D266,$H$3:H266,H266)</f>
        <v>3</v>
      </c>
    </row>
    <row r="267" spans="1:19" ht="15" customHeight="1">
      <c r="A267" s="23" t="s">
        <v>451</v>
      </c>
      <c r="B267" s="23" t="s">
        <v>452</v>
      </c>
      <c r="C267" s="23" t="s">
        <v>451</v>
      </c>
      <c r="D267" s="23" t="s">
        <v>453</v>
      </c>
      <c r="E267" s="23" t="s">
        <v>454</v>
      </c>
      <c r="F267" s="2" t="s">
        <v>513</v>
      </c>
      <c r="G267" s="3" t="s">
        <v>514</v>
      </c>
      <c r="H267" s="3" t="s">
        <v>515</v>
      </c>
      <c r="I267" s="3" t="s">
        <v>516</v>
      </c>
      <c r="J267" s="3"/>
      <c r="K267" s="4">
        <v>1</v>
      </c>
      <c r="L267" s="5" t="s">
        <v>517</v>
      </c>
      <c r="M267" s="6" t="s">
        <v>486</v>
      </c>
      <c r="N267" s="7">
        <f t="shared" si="4"/>
        <v>5</v>
      </c>
      <c r="O267" s="13">
        <v>0</v>
      </c>
      <c r="P267" s="13">
        <v>0</v>
      </c>
      <c r="Q267" s="13">
        <v>3</v>
      </c>
      <c r="R267" s="13">
        <v>2</v>
      </c>
      <c r="S267" s="9">
        <f>COUNTIFS($B$3:B267,B267,$D$3:D267,D267,$H$3:H267,H267)</f>
        <v>1</v>
      </c>
    </row>
    <row r="268" spans="1:19" ht="15" customHeight="1">
      <c r="A268" s="23" t="s">
        <v>451</v>
      </c>
      <c r="B268" s="23" t="s">
        <v>452</v>
      </c>
      <c r="C268" s="23" t="s">
        <v>451</v>
      </c>
      <c r="D268" s="23" t="s">
        <v>453</v>
      </c>
      <c r="E268" s="23" t="s">
        <v>454</v>
      </c>
      <c r="F268" s="2" t="s">
        <v>513</v>
      </c>
      <c r="G268" s="3" t="s">
        <v>514</v>
      </c>
      <c r="H268" s="3" t="s">
        <v>515</v>
      </c>
      <c r="I268" s="3" t="s">
        <v>516</v>
      </c>
      <c r="J268" s="10"/>
      <c r="K268" s="4">
        <v>2</v>
      </c>
      <c r="L268" s="5" t="s">
        <v>518</v>
      </c>
      <c r="M268" s="6" t="s">
        <v>476</v>
      </c>
      <c r="N268" s="7">
        <f t="shared" si="4"/>
        <v>5</v>
      </c>
      <c r="O268" s="13">
        <v>0</v>
      </c>
      <c r="P268" s="13">
        <v>0</v>
      </c>
      <c r="Q268" s="13">
        <v>3</v>
      </c>
      <c r="R268" s="13">
        <v>2</v>
      </c>
      <c r="S268" s="9">
        <f>COUNTIFS($B$3:B268,B268,$D$3:D268,D268,$H$3:H268,H268)</f>
        <v>2</v>
      </c>
    </row>
    <row r="269" spans="1:19" ht="15" customHeight="1">
      <c r="A269" s="23" t="s">
        <v>451</v>
      </c>
      <c r="B269" s="23" t="s">
        <v>452</v>
      </c>
      <c r="C269" s="23" t="s">
        <v>451</v>
      </c>
      <c r="D269" s="23" t="s">
        <v>453</v>
      </c>
      <c r="E269" s="23" t="s">
        <v>454</v>
      </c>
      <c r="F269" s="2" t="s">
        <v>513</v>
      </c>
      <c r="G269" s="3" t="s">
        <v>514</v>
      </c>
      <c r="H269" s="3" t="s">
        <v>515</v>
      </c>
      <c r="I269" s="3" t="s">
        <v>516</v>
      </c>
      <c r="J269" s="14"/>
      <c r="K269" s="4">
        <v>3</v>
      </c>
      <c r="L269" s="5" t="s">
        <v>519</v>
      </c>
      <c r="M269" s="6" t="s">
        <v>305</v>
      </c>
      <c r="N269" s="7">
        <f t="shared" si="4"/>
        <v>5</v>
      </c>
      <c r="O269" s="13">
        <v>0</v>
      </c>
      <c r="P269" s="13">
        <v>0</v>
      </c>
      <c r="Q269" s="13">
        <v>3</v>
      </c>
      <c r="R269" s="13">
        <v>2</v>
      </c>
      <c r="S269" s="9">
        <f>COUNTIFS($B$3:B269,B269,$D$3:D269,D269,$H$3:H269,H269)</f>
        <v>3</v>
      </c>
    </row>
    <row r="270" spans="1:19" ht="15" customHeight="1">
      <c r="A270" s="2" t="s">
        <v>520</v>
      </c>
      <c r="B270" s="2" t="s">
        <v>521</v>
      </c>
      <c r="C270" s="2" t="s">
        <v>522</v>
      </c>
      <c r="D270" s="2" t="s">
        <v>523</v>
      </c>
      <c r="E270" s="2" t="s">
        <v>524</v>
      </c>
      <c r="F270" s="2" t="s">
        <v>525</v>
      </c>
      <c r="G270" s="3" t="s">
        <v>526</v>
      </c>
      <c r="H270" s="3" t="s">
        <v>527</v>
      </c>
      <c r="I270" s="3" t="s">
        <v>528</v>
      </c>
      <c r="J270" s="3"/>
      <c r="K270" s="4">
        <v>1</v>
      </c>
      <c r="L270" s="5" t="s">
        <v>529</v>
      </c>
      <c r="M270" s="6" t="s">
        <v>96</v>
      </c>
      <c r="N270" s="7">
        <f t="shared" si="4"/>
        <v>1</v>
      </c>
      <c r="O270" s="8">
        <v>1</v>
      </c>
      <c r="P270" s="8">
        <v>0</v>
      </c>
      <c r="Q270" s="8">
        <v>0</v>
      </c>
      <c r="R270" s="8">
        <v>0</v>
      </c>
      <c r="S270" s="9">
        <f>COUNTIFS($B$3:B270,B270,$D$3:D270,D270,$H$3:H270,H270)</f>
        <v>1</v>
      </c>
    </row>
    <row r="271" spans="1:19" ht="15" customHeight="1">
      <c r="A271" s="2" t="s">
        <v>520</v>
      </c>
      <c r="B271" s="2" t="s">
        <v>521</v>
      </c>
      <c r="C271" s="2" t="s">
        <v>522</v>
      </c>
      <c r="D271" s="2" t="s">
        <v>523</v>
      </c>
      <c r="E271" s="2" t="s">
        <v>524</v>
      </c>
      <c r="F271" s="2" t="s">
        <v>525</v>
      </c>
      <c r="G271" s="3" t="s">
        <v>526</v>
      </c>
      <c r="H271" s="3" t="s">
        <v>527</v>
      </c>
      <c r="I271" s="3" t="s">
        <v>528</v>
      </c>
      <c r="J271" s="10"/>
      <c r="K271" s="4">
        <v>2</v>
      </c>
      <c r="L271" s="5" t="s">
        <v>530</v>
      </c>
      <c r="M271" s="6" t="s">
        <v>112</v>
      </c>
      <c r="N271" s="7">
        <f t="shared" si="4"/>
        <v>12</v>
      </c>
      <c r="O271" s="8">
        <v>3</v>
      </c>
      <c r="P271" s="8">
        <v>3</v>
      </c>
      <c r="Q271" s="8">
        <v>3</v>
      </c>
      <c r="R271" s="8">
        <v>3</v>
      </c>
      <c r="S271" s="9">
        <f>COUNTIFS($B$3:B271,B271,$D$3:D271,D271,$H$3:H271,H271)</f>
        <v>2</v>
      </c>
    </row>
    <row r="272" spans="1:19" ht="15" customHeight="1">
      <c r="A272" s="2" t="s">
        <v>520</v>
      </c>
      <c r="B272" s="2" t="s">
        <v>521</v>
      </c>
      <c r="C272" s="2" t="s">
        <v>522</v>
      </c>
      <c r="D272" s="2" t="s">
        <v>523</v>
      </c>
      <c r="E272" s="2" t="s">
        <v>524</v>
      </c>
      <c r="F272" s="2" t="s">
        <v>525</v>
      </c>
      <c r="G272" s="3" t="s">
        <v>526</v>
      </c>
      <c r="H272" s="3" t="s">
        <v>527</v>
      </c>
      <c r="I272" s="3" t="s">
        <v>528</v>
      </c>
      <c r="J272" s="10"/>
      <c r="K272" s="4">
        <v>3</v>
      </c>
      <c r="L272" s="5" t="s">
        <v>531</v>
      </c>
      <c r="M272" s="6" t="s">
        <v>532</v>
      </c>
      <c r="N272" s="7">
        <f t="shared" si="4"/>
        <v>24</v>
      </c>
      <c r="O272" s="8">
        <v>7</v>
      </c>
      <c r="P272" s="8">
        <v>7</v>
      </c>
      <c r="Q272" s="8">
        <v>7</v>
      </c>
      <c r="R272" s="8">
        <v>3</v>
      </c>
      <c r="S272" s="9">
        <f>COUNTIFS($B$3:B272,B272,$D$3:D272,D272,$H$3:H272,H272)</f>
        <v>3</v>
      </c>
    </row>
    <row r="273" spans="1:19" ht="15" customHeight="1">
      <c r="A273" s="2" t="s">
        <v>520</v>
      </c>
      <c r="B273" s="2" t="s">
        <v>521</v>
      </c>
      <c r="C273" s="2" t="s">
        <v>522</v>
      </c>
      <c r="D273" s="2" t="s">
        <v>523</v>
      </c>
      <c r="E273" s="2" t="s">
        <v>524</v>
      </c>
      <c r="F273" s="2" t="s">
        <v>525</v>
      </c>
      <c r="G273" s="3" t="s">
        <v>526</v>
      </c>
      <c r="H273" s="3" t="s">
        <v>527</v>
      </c>
      <c r="I273" s="3" t="s">
        <v>528</v>
      </c>
      <c r="J273" s="10"/>
      <c r="K273" s="4">
        <v>4</v>
      </c>
      <c r="L273" s="5" t="s">
        <v>533</v>
      </c>
      <c r="M273" s="12" t="s">
        <v>534</v>
      </c>
      <c r="N273" s="7">
        <f t="shared" si="4"/>
        <v>1</v>
      </c>
      <c r="O273" s="8">
        <v>1</v>
      </c>
      <c r="P273" s="8">
        <v>0</v>
      </c>
      <c r="Q273" s="8">
        <v>0</v>
      </c>
      <c r="R273" s="8">
        <v>0</v>
      </c>
      <c r="S273" s="9">
        <f>COUNTIFS($B$3:B273,B273,$D$3:D273,D273,$H$3:H273,H273)</f>
        <v>4</v>
      </c>
    </row>
    <row r="274" spans="1:19" ht="15" customHeight="1">
      <c r="A274" s="2" t="s">
        <v>520</v>
      </c>
      <c r="B274" s="2" t="s">
        <v>521</v>
      </c>
      <c r="C274" s="2" t="s">
        <v>522</v>
      </c>
      <c r="D274" s="2" t="s">
        <v>523</v>
      </c>
      <c r="E274" s="2" t="s">
        <v>524</v>
      </c>
      <c r="F274" s="2" t="s">
        <v>525</v>
      </c>
      <c r="G274" s="3" t="s">
        <v>526</v>
      </c>
      <c r="H274" s="3" t="s">
        <v>527</v>
      </c>
      <c r="I274" s="3" t="s">
        <v>528</v>
      </c>
      <c r="J274" s="10"/>
      <c r="K274" s="4">
        <v>5</v>
      </c>
      <c r="L274" s="5" t="s">
        <v>535</v>
      </c>
      <c r="M274" s="6" t="s">
        <v>23</v>
      </c>
      <c r="N274" s="7">
        <f t="shared" si="4"/>
        <v>4</v>
      </c>
      <c r="O274" s="8">
        <v>1</v>
      </c>
      <c r="P274" s="8">
        <v>1</v>
      </c>
      <c r="Q274" s="8">
        <v>1</v>
      </c>
      <c r="R274" s="8">
        <v>1</v>
      </c>
      <c r="S274" s="9">
        <f>COUNTIFS($B$3:B274,B274,$D$3:D274,D274,$H$3:H274,H274)</f>
        <v>5</v>
      </c>
    </row>
    <row r="275" spans="1:19" ht="15" customHeight="1">
      <c r="A275" s="2" t="s">
        <v>520</v>
      </c>
      <c r="B275" s="2" t="s">
        <v>521</v>
      </c>
      <c r="C275" s="2" t="s">
        <v>522</v>
      </c>
      <c r="D275" s="2" t="s">
        <v>523</v>
      </c>
      <c r="E275" s="2" t="s">
        <v>524</v>
      </c>
      <c r="F275" s="2" t="s">
        <v>525</v>
      </c>
      <c r="G275" s="3" t="s">
        <v>526</v>
      </c>
      <c r="H275" s="3" t="s">
        <v>527</v>
      </c>
      <c r="I275" s="3" t="s">
        <v>528</v>
      </c>
      <c r="J275" s="10"/>
      <c r="K275" s="4">
        <v>6</v>
      </c>
      <c r="L275" s="5" t="s">
        <v>536</v>
      </c>
      <c r="M275" s="6" t="s">
        <v>537</v>
      </c>
      <c r="N275" s="7">
        <f t="shared" si="4"/>
        <v>100</v>
      </c>
      <c r="O275" s="8">
        <v>30</v>
      </c>
      <c r="P275" s="8">
        <v>30</v>
      </c>
      <c r="Q275" s="8">
        <v>30</v>
      </c>
      <c r="R275" s="8">
        <v>10</v>
      </c>
      <c r="S275" s="9">
        <f>COUNTIFS($B$3:B275,B275,$D$3:D275,D275,$H$3:H275,H275)</f>
        <v>6</v>
      </c>
    </row>
    <row r="276" spans="1:19" ht="15" customHeight="1">
      <c r="A276" s="2" t="s">
        <v>520</v>
      </c>
      <c r="B276" s="2" t="s">
        <v>521</v>
      </c>
      <c r="C276" s="2" t="s">
        <v>522</v>
      </c>
      <c r="D276" s="2" t="s">
        <v>523</v>
      </c>
      <c r="E276" s="2" t="s">
        <v>524</v>
      </c>
      <c r="F276" s="2" t="s">
        <v>525</v>
      </c>
      <c r="G276" s="3" t="s">
        <v>526</v>
      </c>
      <c r="H276" s="3" t="s">
        <v>527</v>
      </c>
      <c r="I276" s="3" t="s">
        <v>528</v>
      </c>
      <c r="J276" s="14"/>
      <c r="K276" s="4">
        <v>7</v>
      </c>
      <c r="L276" s="5" t="s">
        <v>538</v>
      </c>
      <c r="M276" s="6" t="s">
        <v>214</v>
      </c>
      <c r="N276" s="7">
        <f t="shared" si="4"/>
        <v>100</v>
      </c>
      <c r="O276" s="8">
        <v>30</v>
      </c>
      <c r="P276" s="8">
        <v>30</v>
      </c>
      <c r="Q276" s="8">
        <v>30</v>
      </c>
      <c r="R276" s="8">
        <v>10</v>
      </c>
      <c r="S276" s="9">
        <f>COUNTIFS($B$3:B276,B276,$D$3:D276,D276,$H$3:H276,H276)</f>
        <v>7</v>
      </c>
    </row>
    <row r="277" spans="1:19" ht="15" customHeight="1">
      <c r="A277" s="2" t="s">
        <v>520</v>
      </c>
      <c r="B277" s="2" t="s">
        <v>521</v>
      </c>
      <c r="C277" s="2" t="s">
        <v>522</v>
      </c>
      <c r="D277" s="2" t="s">
        <v>523</v>
      </c>
      <c r="E277" s="2" t="s">
        <v>524</v>
      </c>
      <c r="F277" s="2" t="s">
        <v>539</v>
      </c>
      <c r="G277" s="3" t="s">
        <v>540</v>
      </c>
      <c r="H277" s="3" t="s">
        <v>541</v>
      </c>
      <c r="I277" s="3" t="s">
        <v>542</v>
      </c>
      <c r="J277" s="3"/>
      <c r="K277" s="4">
        <v>1</v>
      </c>
      <c r="L277" s="5" t="s">
        <v>543</v>
      </c>
      <c r="M277" s="6" t="s">
        <v>112</v>
      </c>
      <c r="N277" s="7">
        <f t="shared" si="4"/>
        <v>20</v>
      </c>
      <c r="O277" s="8">
        <v>5</v>
      </c>
      <c r="P277" s="8">
        <v>5</v>
      </c>
      <c r="Q277" s="8">
        <v>5</v>
      </c>
      <c r="R277" s="8">
        <v>5</v>
      </c>
      <c r="S277" s="9">
        <f>COUNTIFS($B$3:B277,B277,$D$3:D277,D277,$H$3:H277,H277)</f>
        <v>1</v>
      </c>
    </row>
    <row r="278" spans="1:19" ht="15" customHeight="1">
      <c r="A278" s="2" t="s">
        <v>520</v>
      </c>
      <c r="B278" s="2" t="s">
        <v>521</v>
      </c>
      <c r="C278" s="2" t="s">
        <v>522</v>
      </c>
      <c r="D278" s="2" t="s">
        <v>523</v>
      </c>
      <c r="E278" s="2" t="s">
        <v>524</v>
      </c>
      <c r="F278" s="2" t="s">
        <v>539</v>
      </c>
      <c r="G278" s="3" t="s">
        <v>540</v>
      </c>
      <c r="H278" s="3" t="s">
        <v>541</v>
      </c>
      <c r="I278" s="3" t="s">
        <v>542</v>
      </c>
      <c r="J278" s="10"/>
      <c r="K278" s="4">
        <v>2</v>
      </c>
      <c r="L278" s="5" t="s">
        <v>544</v>
      </c>
      <c r="M278" s="6" t="s">
        <v>397</v>
      </c>
      <c r="N278" s="7">
        <f t="shared" si="4"/>
        <v>25</v>
      </c>
      <c r="O278" s="8">
        <v>6</v>
      </c>
      <c r="P278" s="8">
        <v>7</v>
      </c>
      <c r="Q278" s="8">
        <v>6</v>
      </c>
      <c r="R278" s="8">
        <v>6</v>
      </c>
      <c r="S278" s="9">
        <f>COUNTIFS($B$3:B278,B278,$D$3:D278,D278,$H$3:H278,H278)</f>
        <v>2</v>
      </c>
    </row>
    <row r="279" spans="1:19" ht="15" customHeight="1">
      <c r="A279" s="2" t="s">
        <v>520</v>
      </c>
      <c r="B279" s="2" t="s">
        <v>521</v>
      </c>
      <c r="C279" s="2" t="s">
        <v>522</v>
      </c>
      <c r="D279" s="2" t="s">
        <v>523</v>
      </c>
      <c r="E279" s="2" t="s">
        <v>524</v>
      </c>
      <c r="F279" s="2" t="s">
        <v>539</v>
      </c>
      <c r="G279" s="3" t="s">
        <v>540</v>
      </c>
      <c r="H279" s="3" t="s">
        <v>541</v>
      </c>
      <c r="I279" s="3" t="s">
        <v>542</v>
      </c>
      <c r="J279" s="10"/>
      <c r="K279" s="4">
        <v>3</v>
      </c>
      <c r="L279" s="5" t="s">
        <v>545</v>
      </c>
      <c r="M279" s="6" t="s">
        <v>546</v>
      </c>
      <c r="N279" s="7">
        <f t="shared" si="4"/>
        <v>3000</v>
      </c>
      <c r="O279" s="8">
        <v>500</v>
      </c>
      <c r="P279" s="8">
        <v>1000</v>
      </c>
      <c r="Q279" s="8">
        <v>1000</v>
      </c>
      <c r="R279" s="8">
        <v>500</v>
      </c>
      <c r="S279" s="9">
        <f>COUNTIFS($B$3:B279,B279,$D$3:D279,D279,$H$3:H279,H279)</f>
        <v>3</v>
      </c>
    </row>
    <row r="280" spans="1:19" ht="15" customHeight="1">
      <c r="A280" s="2" t="s">
        <v>520</v>
      </c>
      <c r="B280" s="2" t="s">
        <v>521</v>
      </c>
      <c r="C280" s="2" t="s">
        <v>522</v>
      </c>
      <c r="D280" s="2" t="s">
        <v>523</v>
      </c>
      <c r="E280" s="2" t="s">
        <v>524</v>
      </c>
      <c r="F280" s="2" t="s">
        <v>539</v>
      </c>
      <c r="G280" s="3" t="s">
        <v>540</v>
      </c>
      <c r="H280" s="3" t="s">
        <v>541</v>
      </c>
      <c r="I280" s="3" t="s">
        <v>542</v>
      </c>
      <c r="J280" s="10"/>
      <c r="K280" s="4">
        <v>4</v>
      </c>
      <c r="L280" s="5" t="s">
        <v>547</v>
      </c>
      <c r="M280" s="6" t="s">
        <v>397</v>
      </c>
      <c r="N280" s="7">
        <f t="shared" si="4"/>
        <v>20</v>
      </c>
      <c r="O280" s="8">
        <v>5</v>
      </c>
      <c r="P280" s="8">
        <v>5</v>
      </c>
      <c r="Q280" s="8">
        <v>5</v>
      </c>
      <c r="R280" s="8">
        <v>5</v>
      </c>
      <c r="S280" s="9">
        <f>COUNTIFS($B$3:B280,B280,$D$3:D280,D280,$H$3:H280,H280)</f>
        <v>4</v>
      </c>
    </row>
    <row r="281" spans="1:19" ht="15" customHeight="1">
      <c r="A281" s="2" t="s">
        <v>520</v>
      </c>
      <c r="B281" s="2" t="s">
        <v>521</v>
      </c>
      <c r="C281" s="2" t="s">
        <v>522</v>
      </c>
      <c r="D281" s="2" t="s">
        <v>523</v>
      </c>
      <c r="E281" s="2" t="s">
        <v>524</v>
      </c>
      <c r="F281" s="2" t="s">
        <v>539</v>
      </c>
      <c r="G281" s="3" t="s">
        <v>540</v>
      </c>
      <c r="H281" s="3" t="s">
        <v>541</v>
      </c>
      <c r="I281" s="3" t="s">
        <v>542</v>
      </c>
      <c r="J281" s="10"/>
      <c r="K281" s="4">
        <v>5</v>
      </c>
      <c r="L281" s="5" t="s">
        <v>548</v>
      </c>
      <c r="M281" s="6" t="s">
        <v>161</v>
      </c>
      <c r="N281" s="7">
        <f t="shared" si="4"/>
        <v>30</v>
      </c>
      <c r="O281" s="8">
        <v>8</v>
      </c>
      <c r="P281" s="8">
        <v>8</v>
      </c>
      <c r="Q281" s="8">
        <v>8</v>
      </c>
      <c r="R281" s="8">
        <v>6</v>
      </c>
      <c r="S281" s="9">
        <f>COUNTIFS($B$3:B281,B281,$D$3:D281,D281,$H$3:H281,H281)</f>
        <v>5</v>
      </c>
    </row>
    <row r="282" spans="1:19" ht="15" customHeight="1">
      <c r="A282" s="2" t="s">
        <v>520</v>
      </c>
      <c r="B282" s="2" t="s">
        <v>521</v>
      </c>
      <c r="C282" s="2" t="s">
        <v>522</v>
      </c>
      <c r="D282" s="2" t="s">
        <v>523</v>
      </c>
      <c r="E282" s="2" t="s">
        <v>524</v>
      </c>
      <c r="F282" s="2" t="s">
        <v>539</v>
      </c>
      <c r="G282" s="3" t="s">
        <v>540</v>
      </c>
      <c r="H282" s="3" t="s">
        <v>541</v>
      </c>
      <c r="I282" s="3" t="s">
        <v>542</v>
      </c>
      <c r="J282" s="10"/>
      <c r="K282" s="4">
        <v>6</v>
      </c>
      <c r="L282" s="5" t="s">
        <v>549</v>
      </c>
      <c r="M282" s="6" t="s">
        <v>550</v>
      </c>
      <c r="N282" s="7">
        <f t="shared" si="4"/>
        <v>300</v>
      </c>
      <c r="O282" s="8">
        <v>80</v>
      </c>
      <c r="P282" s="8">
        <v>80</v>
      </c>
      <c r="Q282" s="8">
        <v>80</v>
      </c>
      <c r="R282" s="8">
        <v>60</v>
      </c>
      <c r="S282" s="9">
        <f>COUNTIFS($B$3:B282,B282,$D$3:D282,D282,$H$3:H282,H282)</f>
        <v>6</v>
      </c>
    </row>
    <row r="283" spans="1:19" ht="15" customHeight="1">
      <c r="A283" s="2" t="s">
        <v>520</v>
      </c>
      <c r="B283" s="2" t="s">
        <v>521</v>
      </c>
      <c r="C283" s="2" t="s">
        <v>522</v>
      </c>
      <c r="D283" s="2" t="s">
        <v>523</v>
      </c>
      <c r="E283" s="2" t="s">
        <v>524</v>
      </c>
      <c r="F283" s="2" t="s">
        <v>539</v>
      </c>
      <c r="G283" s="3" t="s">
        <v>540</v>
      </c>
      <c r="H283" s="3" t="s">
        <v>541</v>
      </c>
      <c r="I283" s="3" t="s">
        <v>542</v>
      </c>
      <c r="J283" s="10"/>
      <c r="K283" s="4">
        <v>7</v>
      </c>
      <c r="L283" s="5" t="s">
        <v>551</v>
      </c>
      <c r="M283" s="6" t="s">
        <v>114</v>
      </c>
      <c r="N283" s="7">
        <f t="shared" si="4"/>
        <v>100</v>
      </c>
      <c r="O283" s="8">
        <v>25</v>
      </c>
      <c r="P283" s="8">
        <v>25</v>
      </c>
      <c r="Q283" s="8">
        <v>25</v>
      </c>
      <c r="R283" s="8">
        <v>25</v>
      </c>
      <c r="S283" s="9">
        <f>COUNTIFS($B$3:B283,B283,$D$3:D283,D283,$H$3:H283,H283)</f>
        <v>7</v>
      </c>
    </row>
    <row r="284" spans="1:19" ht="15" customHeight="1">
      <c r="A284" s="2" t="s">
        <v>520</v>
      </c>
      <c r="B284" s="2" t="s">
        <v>521</v>
      </c>
      <c r="C284" s="2" t="s">
        <v>522</v>
      </c>
      <c r="D284" s="2" t="s">
        <v>523</v>
      </c>
      <c r="E284" s="2" t="s">
        <v>524</v>
      </c>
      <c r="F284" s="2" t="s">
        <v>539</v>
      </c>
      <c r="G284" s="3" t="s">
        <v>540</v>
      </c>
      <c r="H284" s="3" t="s">
        <v>541</v>
      </c>
      <c r="I284" s="3" t="s">
        <v>542</v>
      </c>
      <c r="J284" s="10"/>
      <c r="K284" s="4">
        <v>8</v>
      </c>
      <c r="L284" s="5" t="s">
        <v>552</v>
      </c>
      <c r="M284" s="6" t="s">
        <v>553</v>
      </c>
      <c r="N284" s="7">
        <f t="shared" si="4"/>
        <v>100</v>
      </c>
      <c r="O284" s="8">
        <v>25</v>
      </c>
      <c r="P284" s="8">
        <v>25</v>
      </c>
      <c r="Q284" s="8">
        <v>25</v>
      </c>
      <c r="R284" s="8">
        <v>25</v>
      </c>
      <c r="S284" s="9">
        <f>COUNTIFS($B$3:B284,B284,$D$3:D284,D284,$H$3:H284,H284)</f>
        <v>8</v>
      </c>
    </row>
    <row r="285" spans="1:19" ht="15" customHeight="1">
      <c r="A285" s="2" t="s">
        <v>520</v>
      </c>
      <c r="B285" s="2" t="s">
        <v>521</v>
      </c>
      <c r="C285" s="2" t="s">
        <v>522</v>
      </c>
      <c r="D285" s="2" t="s">
        <v>523</v>
      </c>
      <c r="E285" s="2" t="s">
        <v>524</v>
      </c>
      <c r="F285" s="2" t="s">
        <v>539</v>
      </c>
      <c r="G285" s="3" t="s">
        <v>540</v>
      </c>
      <c r="H285" s="3" t="s">
        <v>541</v>
      </c>
      <c r="I285" s="3" t="s">
        <v>542</v>
      </c>
      <c r="J285" s="10"/>
      <c r="K285" s="4">
        <v>9</v>
      </c>
      <c r="L285" s="5" t="s">
        <v>554</v>
      </c>
      <c r="M285" s="6" t="s">
        <v>397</v>
      </c>
      <c r="N285" s="7">
        <f t="shared" si="4"/>
        <v>12</v>
      </c>
      <c r="O285" s="8">
        <v>3</v>
      </c>
      <c r="P285" s="8">
        <v>3</v>
      </c>
      <c r="Q285" s="8">
        <v>3</v>
      </c>
      <c r="R285" s="8">
        <v>3</v>
      </c>
      <c r="S285" s="9">
        <f>COUNTIFS($B$3:B285,B285,$D$3:D285,D285,$H$3:H285,H285)</f>
        <v>9</v>
      </c>
    </row>
    <row r="286" spans="1:19" ht="15" customHeight="1">
      <c r="A286" s="2" t="s">
        <v>520</v>
      </c>
      <c r="B286" s="2" t="s">
        <v>521</v>
      </c>
      <c r="C286" s="2" t="s">
        <v>522</v>
      </c>
      <c r="D286" s="2" t="s">
        <v>523</v>
      </c>
      <c r="E286" s="2" t="s">
        <v>524</v>
      </c>
      <c r="F286" s="2" t="s">
        <v>539</v>
      </c>
      <c r="G286" s="3" t="s">
        <v>540</v>
      </c>
      <c r="H286" s="3" t="s">
        <v>541</v>
      </c>
      <c r="I286" s="3" t="s">
        <v>542</v>
      </c>
      <c r="J286" s="10"/>
      <c r="K286" s="4">
        <v>10</v>
      </c>
      <c r="L286" s="5" t="s">
        <v>555</v>
      </c>
      <c r="M286" s="6" t="s">
        <v>23</v>
      </c>
      <c r="N286" s="7">
        <f t="shared" si="4"/>
        <v>4</v>
      </c>
      <c r="O286" s="8">
        <v>1</v>
      </c>
      <c r="P286" s="8">
        <v>1</v>
      </c>
      <c r="Q286" s="8">
        <v>1</v>
      </c>
      <c r="R286" s="8">
        <v>1</v>
      </c>
      <c r="S286" s="9">
        <f>COUNTIFS($B$3:B286,B286,$D$3:D286,D286,$H$3:H286,H286)</f>
        <v>10</v>
      </c>
    </row>
    <row r="287" spans="1:19" ht="15" customHeight="1">
      <c r="A287" s="2" t="s">
        <v>520</v>
      </c>
      <c r="B287" s="2" t="s">
        <v>521</v>
      </c>
      <c r="C287" s="2" t="s">
        <v>522</v>
      </c>
      <c r="D287" s="2" t="s">
        <v>523</v>
      </c>
      <c r="E287" s="2" t="s">
        <v>524</v>
      </c>
      <c r="F287" s="2" t="s">
        <v>539</v>
      </c>
      <c r="G287" s="3" t="s">
        <v>540</v>
      </c>
      <c r="H287" s="3" t="s">
        <v>541</v>
      </c>
      <c r="I287" s="3" t="s">
        <v>542</v>
      </c>
      <c r="J287" s="10"/>
      <c r="K287" s="4">
        <v>11</v>
      </c>
      <c r="L287" s="5" t="s">
        <v>556</v>
      </c>
      <c r="M287" s="6" t="s">
        <v>96</v>
      </c>
      <c r="N287" s="7">
        <f t="shared" si="4"/>
        <v>1</v>
      </c>
      <c r="O287" s="8">
        <v>0</v>
      </c>
      <c r="P287" s="8">
        <v>1</v>
      </c>
      <c r="Q287" s="8">
        <v>0</v>
      </c>
      <c r="R287" s="8">
        <v>0</v>
      </c>
      <c r="S287" s="9">
        <f>COUNTIFS($B$3:B287,B287,$D$3:D287,D287,$H$3:H287,H287)</f>
        <v>11</v>
      </c>
    </row>
    <row r="288" spans="1:19" ht="15" customHeight="1">
      <c r="A288" s="2" t="s">
        <v>520</v>
      </c>
      <c r="B288" s="2" t="s">
        <v>521</v>
      </c>
      <c r="C288" s="2" t="s">
        <v>522</v>
      </c>
      <c r="D288" s="2" t="s">
        <v>523</v>
      </c>
      <c r="E288" s="2" t="s">
        <v>524</v>
      </c>
      <c r="F288" s="2" t="s">
        <v>539</v>
      </c>
      <c r="G288" s="3" t="s">
        <v>540</v>
      </c>
      <c r="H288" s="3" t="s">
        <v>541</v>
      </c>
      <c r="I288" s="3" t="s">
        <v>542</v>
      </c>
      <c r="J288" s="10"/>
      <c r="K288" s="4">
        <v>12</v>
      </c>
      <c r="L288" s="5" t="s">
        <v>557</v>
      </c>
      <c r="M288" s="6" t="s">
        <v>558</v>
      </c>
      <c r="N288" s="7">
        <f t="shared" si="4"/>
        <v>1</v>
      </c>
      <c r="O288" s="8">
        <v>0</v>
      </c>
      <c r="P288" s="8">
        <v>0</v>
      </c>
      <c r="Q288" s="8">
        <v>1</v>
      </c>
      <c r="R288" s="8">
        <v>0</v>
      </c>
      <c r="S288" s="9">
        <f>COUNTIFS($B$3:B288,B288,$D$3:D288,D288,$H$3:H288,H288)</f>
        <v>12</v>
      </c>
    </row>
    <row r="289" spans="1:19" ht="15" customHeight="1">
      <c r="A289" s="2" t="s">
        <v>520</v>
      </c>
      <c r="B289" s="2" t="s">
        <v>521</v>
      </c>
      <c r="C289" s="2" t="s">
        <v>522</v>
      </c>
      <c r="D289" s="2" t="s">
        <v>523</v>
      </c>
      <c r="E289" s="2" t="s">
        <v>524</v>
      </c>
      <c r="F289" s="2" t="s">
        <v>539</v>
      </c>
      <c r="G289" s="3" t="s">
        <v>540</v>
      </c>
      <c r="H289" s="3" t="s">
        <v>541</v>
      </c>
      <c r="I289" s="3" t="s">
        <v>542</v>
      </c>
      <c r="J289" s="14"/>
      <c r="K289" s="4">
        <v>13</v>
      </c>
      <c r="L289" s="5" t="s">
        <v>559</v>
      </c>
      <c r="M289" s="6" t="s">
        <v>560</v>
      </c>
      <c r="N289" s="7">
        <f t="shared" si="4"/>
        <v>100</v>
      </c>
      <c r="O289" s="8">
        <v>25</v>
      </c>
      <c r="P289" s="8">
        <v>25</v>
      </c>
      <c r="Q289" s="8">
        <v>25</v>
      </c>
      <c r="R289" s="8">
        <v>25</v>
      </c>
      <c r="S289" s="9">
        <f>COUNTIFS($B$3:B289,B289,$D$3:D289,D289,$H$3:H289,H289)</f>
        <v>13</v>
      </c>
    </row>
    <row r="290" spans="1:19" ht="15" customHeight="1">
      <c r="A290" s="2" t="s">
        <v>520</v>
      </c>
      <c r="B290" s="2" t="s">
        <v>521</v>
      </c>
      <c r="C290" s="2" t="s">
        <v>522</v>
      </c>
      <c r="D290" s="2" t="s">
        <v>561</v>
      </c>
      <c r="E290" s="2" t="s">
        <v>562</v>
      </c>
      <c r="F290" s="2" t="s">
        <v>563</v>
      </c>
      <c r="G290" s="3" t="s">
        <v>564</v>
      </c>
      <c r="H290" s="3" t="s">
        <v>565</v>
      </c>
      <c r="I290" s="17" t="s">
        <v>566</v>
      </c>
      <c r="J290" s="17"/>
      <c r="K290" s="4">
        <v>1</v>
      </c>
      <c r="L290" s="5" t="s">
        <v>567</v>
      </c>
      <c r="M290" s="6" t="s">
        <v>397</v>
      </c>
      <c r="N290" s="7">
        <f t="shared" si="4"/>
        <v>35</v>
      </c>
      <c r="O290" s="8">
        <v>9</v>
      </c>
      <c r="P290" s="8">
        <v>9</v>
      </c>
      <c r="Q290" s="8">
        <v>9</v>
      </c>
      <c r="R290" s="8">
        <v>8</v>
      </c>
      <c r="S290" s="9">
        <f>COUNTIFS($B$3:B290,B290,$D$3:D290,D290,$H$3:H290,H290)</f>
        <v>1</v>
      </c>
    </row>
    <row r="291" spans="1:19" ht="15" customHeight="1">
      <c r="A291" s="2" t="s">
        <v>520</v>
      </c>
      <c r="B291" s="2" t="s">
        <v>521</v>
      </c>
      <c r="C291" s="2" t="s">
        <v>522</v>
      </c>
      <c r="D291" s="2" t="s">
        <v>561</v>
      </c>
      <c r="E291" s="2" t="s">
        <v>562</v>
      </c>
      <c r="F291" s="2" t="s">
        <v>563</v>
      </c>
      <c r="G291" s="3" t="s">
        <v>564</v>
      </c>
      <c r="H291" s="3" t="s">
        <v>565</v>
      </c>
      <c r="I291" s="17" t="s">
        <v>566</v>
      </c>
      <c r="J291" s="10"/>
      <c r="K291" s="4">
        <v>2</v>
      </c>
      <c r="L291" s="5" t="s">
        <v>568</v>
      </c>
      <c r="M291" s="6" t="s">
        <v>569</v>
      </c>
      <c r="N291" s="7">
        <f t="shared" si="4"/>
        <v>300</v>
      </c>
      <c r="O291" s="8">
        <v>75</v>
      </c>
      <c r="P291" s="8">
        <v>75</v>
      </c>
      <c r="Q291" s="8">
        <v>75</v>
      </c>
      <c r="R291" s="8">
        <v>75</v>
      </c>
      <c r="S291" s="9">
        <f>COUNTIFS($B$3:B291,B291,$D$3:D291,D291,$H$3:H291,H291)</f>
        <v>2</v>
      </c>
    </row>
    <row r="292" spans="1:19" ht="15" customHeight="1">
      <c r="A292" s="2" t="s">
        <v>520</v>
      </c>
      <c r="B292" s="2" t="s">
        <v>521</v>
      </c>
      <c r="C292" s="2" t="s">
        <v>522</v>
      </c>
      <c r="D292" s="2" t="s">
        <v>561</v>
      </c>
      <c r="E292" s="2" t="s">
        <v>562</v>
      </c>
      <c r="F292" s="2" t="s">
        <v>563</v>
      </c>
      <c r="G292" s="3" t="s">
        <v>564</v>
      </c>
      <c r="H292" s="3" t="s">
        <v>565</v>
      </c>
      <c r="I292" s="17" t="s">
        <v>566</v>
      </c>
      <c r="J292" s="10"/>
      <c r="K292" s="4">
        <v>3</v>
      </c>
      <c r="L292" s="5" t="s">
        <v>570</v>
      </c>
      <c r="M292" s="6" t="s">
        <v>571</v>
      </c>
      <c r="N292" s="7">
        <f t="shared" si="4"/>
        <v>300</v>
      </c>
      <c r="O292" s="8">
        <v>75</v>
      </c>
      <c r="P292" s="8">
        <v>75</v>
      </c>
      <c r="Q292" s="8">
        <v>75</v>
      </c>
      <c r="R292" s="8">
        <v>75</v>
      </c>
      <c r="S292" s="9">
        <f>COUNTIFS($B$3:B292,B292,$D$3:D292,D292,$H$3:H292,H292)</f>
        <v>3</v>
      </c>
    </row>
    <row r="293" spans="1:19" ht="15" customHeight="1">
      <c r="A293" s="2" t="s">
        <v>520</v>
      </c>
      <c r="B293" s="2" t="s">
        <v>521</v>
      </c>
      <c r="C293" s="2" t="s">
        <v>522</v>
      </c>
      <c r="D293" s="2" t="s">
        <v>561</v>
      </c>
      <c r="E293" s="2" t="s">
        <v>562</v>
      </c>
      <c r="F293" s="2" t="s">
        <v>563</v>
      </c>
      <c r="G293" s="3" t="s">
        <v>564</v>
      </c>
      <c r="H293" s="3" t="s">
        <v>565</v>
      </c>
      <c r="I293" s="17" t="s">
        <v>566</v>
      </c>
      <c r="J293" s="10"/>
      <c r="K293" s="4">
        <v>4</v>
      </c>
      <c r="L293" s="5" t="s">
        <v>572</v>
      </c>
      <c r="M293" s="6" t="s">
        <v>141</v>
      </c>
      <c r="N293" s="7">
        <f t="shared" si="4"/>
        <v>4</v>
      </c>
      <c r="O293" s="8">
        <v>1</v>
      </c>
      <c r="P293" s="8">
        <v>1</v>
      </c>
      <c r="Q293" s="8">
        <v>1</v>
      </c>
      <c r="R293" s="8">
        <v>1</v>
      </c>
      <c r="S293" s="9">
        <f>COUNTIFS($B$3:B293,B293,$D$3:D293,D293,$H$3:H293,H293)</f>
        <v>4</v>
      </c>
    </row>
    <row r="294" spans="1:19" ht="15" customHeight="1">
      <c r="A294" s="2" t="s">
        <v>520</v>
      </c>
      <c r="B294" s="2" t="s">
        <v>521</v>
      </c>
      <c r="C294" s="2" t="s">
        <v>522</v>
      </c>
      <c r="D294" s="2" t="s">
        <v>561</v>
      </c>
      <c r="E294" s="2" t="s">
        <v>562</v>
      </c>
      <c r="F294" s="2" t="s">
        <v>563</v>
      </c>
      <c r="G294" s="3" t="s">
        <v>564</v>
      </c>
      <c r="H294" s="3" t="s">
        <v>565</v>
      </c>
      <c r="I294" s="17" t="s">
        <v>566</v>
      </c>
      <c r="J294" s="10"/>
      <c r="K294" s="4">
        <v>5</v>
      </c>
      <c r="L294" s="5" t="s">
        <v>573</v>
      </c>
      <c r="M294" s="6" t="s">
        <v>574</v>
      </c>
      <c r="N294" s="7">
        <f t="shared" si="4"/>
        <v>1</v>
      </c>
      <c r="O294" s="8">
        <v>0</v>
      </c>
      <c r="P294" s="8">
        <v>0</v>
      </c>
      <c r="Q294" s="8">
        <v>1</v>
      </c>
      <c r="R294" s="8">
        <v>0</v>
      </c>
      <c r="S294" s="9">
        <f>COUNTIFS($B$3:B294,B294,$D$3:D294,D294,$H$3:H294,H294)</f>
        <v>5</v>
      </c>
    </row>
    <row r="295" spans="1:19" ht="15" customHeight="1">
      <c r="A295" s="2" t="s">
        <v>520</v>
      </c>
      <c r="B295" s="2" t="s">
        <v>521</v>
      </c>
      <c r="C295" s="2" t="s">
        <v>522</v>
      </c>
      <c r="D295" s="2" t="s">
        <v>561</v>
      </c>
      <c r="E295" s="2" t="s">
        <v>562</v>
      </c>
      <c r="F295" s="2" t="s">
        <v>563</v>
      </c>
      <c r="G295" s="3" t="s">
        <v>564</v>
      </c>
      <c r="H295" s="3" t="s">
        <v>565</v>
      </c>
      <c r="I295" s="17" t="s">
        <v>566</v>
      </c>
      <c r="J295" s="10"/>
      <c r="K295" s="4">
        <v>6</v>
      </c>
      <c r="L295" s="5" t="s">
        <v>575</v>
      </c>
      <c r="M295" s="6" t="s">
        <v>86</v>
      </c>
      <c r="N295" s="7">
        <f t="shared" si="4"/>
        <v>100</v>
      </c>
      <c r="O295" s="8">
        <v>25</v>
      </c>
      <c r="P295" s="8">
        <v>25</v>
      </c>
      <c r="Q295" s="8">
        <v>25</v>
      </c>
      <c r="R295" s="8">
        <v>25</v>
      </c>
      <c r="S295" s="9">
        <f>COUNTIFS($B$3:B295,B295,$D$3:D295,D295,$H$3:H295,H295)</f>
        <v>6</v>
      </c>
    </row>
    <row r="296" spans="1:19" ht="15" customHeight="1">
      <c r="A296" s="2" t="s">
        <v>520</v>
      </c>
      <c r="B296" s="2" t="s">
        <v>521</v>
      </c>
      <c r="C296" s="2" t="s">
        <v>522</v>
      </c>
      <c r="D296" s="2" t="s">
        <v>561</v>
      </c>
      <c r="E296" s="2" t="s">
        <v>562</v>
      </c>
      <c r="F296" s="2" t="s">
        <v>563</v>
      </c>
      <c r="G296" s="3" t="s">
        <v>564</v>
      </c>
      <c r="H296" s="3" t="s">
        <v>565</v>
      </c>
      <c r="I296" s="17" t="s">
        <v>566</v>
      </c>
      <c r="J296" s="10"/>
      <c r="K296" s="4">
        <v>7</v>
      </c>
      <c r="L296" s="5" t="s">
        <v>576</v>
      </c>
      <c r="M296" s="6" t="s">
        <v>67</v>
      </c>
      <c r="N296" s="7">
        <f t="shared" si="4"/>
        <v>4</v>
      </c>
      <c r="O296" s="8">
        <v>1</v>
      </c>
      <c r="P296" s="8">
        <v>1</v>
      </c>
      <c r="Q296" s="8">
        <v>1</v>
      </c>
      <c r="R296" s="8">
        <v>1</v>
      </c>
      <c r="S296" s="9">
        <f>COUNTIFS($B$3:B296,B296,$D$3:D296,D296,$H$3:H296,H296)</f>
        <v>7</v>
      </c>
    </row>
    <row r="297" spans="1:19" ht="15" customHeight="1">
      <c r="A297" s="2" t="s">
        <v>520</v>
      </c>
      <c r="B297" s="2" t="s">
        <v>521</v>
      </c>
      <c r="C297" s="2" t="s">
        <v>522</v>
      </c>
      <c r="D297" s="2" t="s">
        <v>561</v>
      </c>
      <c r="E297" s="2" t="s">
        <v>562</v>
      </c>
      <c r="F297" s="2" t="s">
        <v>563</v>
      </c>
      <c r="G297" s="3" t="s">
        <v>564</v>
      </c>
      <c r="H297" s="3" t="s">
        <v>565</v>
      </c>
      <c r="I297" s="17" t="s">
        <v>566</v>
      </c>
      <c r="J297" s="10"/>
      <c r="K297" s="4">
        <v>8</v>
      </c>
      <c r="L297" s="5" t="s">
        <v>577</v>
      </c>
      <c r="M297" s="6" t="s">
        <v>578</v>
      </c>
      <c r="N297" s="7">
        <f t="shared" si="4"/>
        <v>300</v>
      </c>
      <c r="O297" s="8">
        <v>75</v>
      </c>
      <c r="P297" s="8">
        <v>75</v>
      </c>
      <c r="Q297" s="8">
        <v>75</v>
      </c>
      <c r="R297" s="8">
        <v>75</v>
      </c>
      <c r="S297" s="9">
        <f>COUNTIFS($B$3:B297,B297,$D$3:D297,D297,$H$3:H297,H297)</f>
        <v>8</v>
      </c>
    </row>
    <row r="298" spans="1:19" ht="15" customHeight="1">
      <c r="A298" s="2" t="s">
        <v>520</v>
      </c>
      <c r="B298" s="2" t="s">
        <v>521</v>
      </c>
      <c r="C298" s="2" t="s">
        <v>522</v>
      </c>
      <c r="D298" s="2" t="s">
        <v>561</v>
      </c>
      <c r="E298" s="2" t="s">
        <v>562</v>
      </c>
      <c r="F298" s="2" t="s">
        <v>563</v>
      </c>
      <c r="G298" s="3" t="s">
        <v>564</v>
      </c>
      <c r="H298" s="3" t="s">
        <v>565</v>
      </c>
      <c r="I298" s="17" t="s">
        <v>566</v>
      </c>
      <c r="J298" s="10"/>
      <c r="K298" s="4">
        <v>9</v>
      </c>
      <c r="L298" s="5" t="s">
        <v>579</v>
      </c>
      <c r="M298" s="6" t="s">
        <v>580</v>
      </c>
      <c r="N298" s="7">
        <f t="shared" si="4"/>
        <v>1</v>
      </c>
      <c r="O298" s="8">
        <v>0</v>
      </c>
      <c r="P298" s="8">
        <v>0</v>
      </c>
      <c r="Q298" s="8">
        <v>1</v>
      </c>
      <c r="R298" s="8">
        <v>0</v>
      </c>
      <c r="S298" s="9">
        <f>COUNTIFS($B$3:B298,B298,$D$3:D298,D298,$H$3:H298,H298)</f>
        <v>9</v>
      </c>
    </row>
    <row r="299" spans="1:19" ht="15" customHeight="1">
      <c r="A299" s="2" t="s">
        <v>520</v>
      </c>
      <c r="B299" s="2" t="s">
        <v>521</v>
      </c>
      <c r="C299" s="2" t="s">
        <v>522</v>
      </c>
      <c r="D299" s="2" t="s">
        <v>561</v>
      </c>
      <c r="E299" s="2" t="s">
        <v>562</v>
      </c>
      <c r="F299" s="2" t="s">
        <v>563</v>
      </c>
      <c r="G299" s="3" t="s">
        <v>564</v>
      </c>
      <c r="H299" s="3" t="s">
        <v>565</v>
      </c>
      <c r="I299" s="17" t="s">
        <v>566</v>
      </c>
      <c r="J299" s="10"/>
      <c r="K299" s="4">
        <v>10</v>
      </c>
      <c r="L299" s="5" t="s">
        <v>581</v>
      </c>
      <c r="M299" s="6" t="s">
        <v>444</v>
      </c>
      <c r="N299" s="7">
        <f t="shared" si="4"/>
        <v>30</v>
      </c>
      <c r="O299" s="8">
        <v>10</v>
      </c>
      <c r="P299" s="8">
        <v>5</v>
      </c>
      <c r="Q299" s="8">
        <v>10</v>
      </c>
      <c r="R299" s="8">
        <v>5</v>
      </c>
      <c r="S299" s="9">
        <f>COUNTIFS($B$3:B299,B299,$D$3:D299,D299,$H$3:H299,H299)</f>
        <v>10</v>
      </c>
    </row>
    <row r="300" spans="1:19" ht="15" customHeight="1">
      <c r="A300" s="2" t="s">
        <v>520</v>
      </c>
      <c r="B300" s="2" t="s">
        <v>521</v>
      </c>
      <c r="C300" s="2" t="s">
        <v>522</v>
      </c>
      <c r="D300" s="2" t="s">
        <v>561</v>
      </c>
      <c r="E300" s="2" t="s">
        <v>562</v>
      </c>
      <c r="F300" s="2" t="s">
        <v>563</v>
      </c>
      <c r="G300" s="3" t="s">
        <v>564</v>
      </c>
      <c r="H300" s="3" t="s">
        <v>565</v>
      </c>
      <c r="I300" s="17" t="s">
        <v>566</v>
      </c>
      <c r="J300" s="14"/>
      <c r="K300" s="4">
        <v>11</v>
      </c>
      <c r="L300" s="5" t="s">
        <v>582</v>
      </c>
      <c r="M300" s="12" t="s">
        <v>29</v>
      </c>
      <c r="N300" s="7">
        <f t="shared" si="4"/>
        <v>24</v>
      </c>
      <c r="O300" s="8">
        <v>6</v>
      </c>
      <c r="P300" s="8">
        <v>6</v>
      </c>
      <c r="Q300" s="8">
        <v>6</v>
      </c>
      <c r="R300" s="8">
        <v>6</v>
      </c>
      <c r="S300" s="9">
        <f>COUNTIFS($B$3:B300,B300,$D$3:D300,D300,$H$3:H300,H300)</f>
        <v>11</v>
      </c>
    </row>
    <row r="301" spans="1:19" ht="15" customHeight="1">
      <c r="A301" s="2" t="s">
        <v>520</v>
      </c>
      <c r="B301" s="2" t="s">
        <v>521</v>
      </c>
      <c r="C301" s="2" t="s">
        <v>522</v>
      </c>
      <c r="D301" s="2" t="s">
        <v>583</v>
      </c>
      <c r="E301" s="2" t="s">
        <v>584</v>
      </c>
      <c r="F301" s="2" t="s">
        <v>585</v>
      </c>
      <c r="G301" s="3" t="s">
        <v>586</v>
      </c>
      <c r="H301" s="3" t="s">
        <v>587</v>
      </c>
      <c r="I301" s="3" t="s">
        <v>588</v>
      </c>
      <c r="J301" s="3"/>
      <c r="K301" s="4">
        <v>1</v>
      </c>
      <c r="L301" s="5" t="s">
        <v>589</v>
      </c>
      <c r="M301" s="6" t="s">
        <v>444</v>
      </c>
      <c r="N301" s="7">
        <f t="shared" si="4"/>
        <v>7300</v>
      </c>
      <c r="O301" s="8">
        <v>1825</v>
      </c>
      <c r="P301" s="8">
        <v>1825</v>
      </c>
      <c r="Q301" s="8">
        <v>1825</v>
      </c>
      <c r="R301" s="8">
        <v>1825</v>
      </c>
      <c r="S301" s="9">
        <f>COUNTIFS($B$3:B301,B301,$D$3:D301,D301,$H$3:H301,H301)</f>
        <v>1</v>
      </c>
    </row>
    <row r="302" spans="1:19" ht="15" customHeight="1">
      <c r="A302" s="2" t="s">
        <v>520</v>
      </c>
      <c r="B302" s="2" t="s">
        <v>521</v>
      </c>
      <c r="C302" s="2" t="s">
        <v>522</v>
      </c>
      <c r="D302" s="2" t="s">
        <v>583</v>
      </c>
      <c r="E302" s="2" t="s">
        <v>584</v>
      </c>
      <c r="F302" s="2" t="s">
        <v>585</v>
      </c>
      <c r="G302" s="3" t="s">
        <v>586</v>
      </c>
      <c r="H302" s="3" t="s">
        <v>587</v>
      </c>
      <c r="I302" s="3" t="s">
        <v>588</v>
      </c>
      <c r="J302" s="10"/>
      <c r="K302" s="4">
        <v>2</v>
      </c>
      <c r="L302" s="5" t="s">
        <v>590</v>
      </c>
      <c r="M302" s="6" t="s">
        <v>444</v>
      </c>
      <c r="N302" s="7">
        <f t="shared" si="4"/>
        <v>7300</v>
      </c>
      <c r="O302" s="8">
        <v>1825</v>
      </c>
      <c r="P302" s="8">
        <v>1825</v>
      </c>
      <c r="Q302" s="8">
        <v>1825</v>
      </c>
      <c r="R302" s="8">
        <v>1825</v>
      </c>
      <c r="S302" s="9">
        <f>COUNTIFS($B$3:B302,B302,$D$3:D302,D302,$H$3:H302,H302)</f>
        <v>2</v>
      </c>
    </row>
    <row r="303" spans="1:19" ht="15" customHeight="1">
      <c r="A303" s="2" t="s">
        <v>520</v>
      </c>
      <c r="B303" s="2" t="s">
        <v>521</v>
      </c>
      <c r="C303" s="2" t="s">
        <v>522</v>
      </c>
      <c r="D303" s="2" t="s">
        <v>583</v>
      </c>
      <c r="E303" s="2" t="s">
        <v>584</v>
      </c>
      <c r="F303" s="2" t="s">
        <v>585</v>
      </c>
      <c r="G303" s="3" t="s">
        <v>586</v>
      </c>
      <c r="H303" s="3" t="s">
        <v>587</v>
      </c>
      <c r="I303" s="3" t="s">
        <v>588</v>
      </c>
      <c r="J303" s="10"/>
      <c r="K303" s="4">
        <v>3</v>
      </c>
      <c r="L303" s="5" t="s">
        <v>591</v>
      </c>
      <c r="M303" s="6" t="s">
        <v>592</v>
      </c>
      <c r="N303" s="7">
        <f t="shared" si="4"/>
        <v>365000</v>
      </c>
      <c r="O303" s="8">
        <v>91250</v>
      </c>
      <c r="P303" s="8">
        <v>91250</v>
      </c>
      <c r="Q303" s="8">
        <v>91250</v>
      </c>
      <c r="R303" s="8">
        <v>91250</v>
      </c>
      <c r="S303" s="9">
        <f>COUNTIFS($B$3:B303,B303,$D$3:D303,D303,$H$3:H303,H303)</f>
        <v>3</v>
      </c>
    </row>
    <row r="304" spans="1:19" ht="15" customHeight="1">
      <c r="A304" s="2" t="s">
        <v>520</v>
      </c>
      <c r="B304" s="2" t="s">
        <v>521</v>
      </c>
      <c r="C304" s="2" t="s">
        <v>522</v>
      </c>
      <c r="D304" s="2" t="s">
        <v>583</v>
      </c>
      <c r="E304" s="2" t="s">
        <v>584</v>
      </c>
      <c r="F304" s="2" t="s">
        <v>585</v>
      </c>
      <c r="G304" s="3" t="s">
        <v>586</v>
      </c>
      <c r="H304" s="3" t="s">
        <v>587</v>
      </c>
      <c r="I304" s="3" t="s">
        <v>588</v>
      </c>
      <c r="J304" s="10"/>
      <c r="K304" s="4">
        <v>4</v>
      </c>
      <c r="L304" s="5" t="s">
        <v>593</v>
      </c>
      <c r="M304" s="6" t="s">
        <v>594</v>
      </c>
      <c r="N304" s="7">
        <f t="shared" si="4"/>
        <v>24</v>
      </c>
      <c r="O304" s="8">
        <v>6</v>
      </c>
      <c r="P304" s="8">
        <v>6</v>
      </c>
      <c r="Q304" s="8">
        <v>6</v>
      </c>
      <c r="R304" s="8">
        <v>6</v>
      </c>
      <c r="S304" s="9">
        <f>COUNTIFS($B$3:B304,B304,$D$3:D304,D304,$H$3:H304,H304)</f>
        <v>4</v>
      </c>
    </row>
    <row r="305" spans="1:19" ht="15" customHeight="1">
      <c r="A305" s="2" t="s">
        <v>520</v>
      </c>
      <c r="B305" s="2" t="s">
        <v>521</v>
      </c>
      <c r="C305" s="2" t="s">
        <v>522</v>
      </c>
      <c r="D305" s="2" t="s">
        <v>583</v>
      </c>
      <c r="E305" s="2" t="s">
        <v>584</v>
      </c>
      <c r="F305" s="2" t="s">
        <v>585</v>
      </c>
      <c r="G305" s="3" t="s">
        <v>586</v>
      </c>
      <c r="H305" s="3" t="s">
        <v>587</v>
      </c>
      <c r="I305" s="3" t="s">
        <v>588</v>
      </c>
      <c r="J305" s="10"/>
      <c r="K305" s="4">
        <v>5</v>
      </c>
      <c r="L305" s="5" t="s">
        <v>595</v>
      </c>
      <c r="M305" s="12" t="s">
        <v>37</v>
      </c>
      <c r="N305" s="7">
        <f t="shared" si="4"/>
        <v>1200</v>
      </c>
      <c r="O305" s="8">
        <v>300</v>
      </c>
      <c r="P305" s="8">
        <v>300</v>
      </c>
      <c r="Q305" s="8">
        <v>300</v>
      </c>
      <c r="R305" s="8">
        <v>300</v>
      </c>
      <c r="S305" s="9">
        <f>COUNTIFS($B$3:B305,B305,$D$3:D305,D305,$H$3:H305,H305)</f>
        <v>5</v>
      </c>
    </row>
    <row r="306" spans="1:19" ht="15" customHeight="1">
      <c r="A306" s="2" t="s">
        <v>520</v>
      </c>
      <c r="B306" s="2" t="s">
        <v>521</v>
      </c>
      <c r="C306" s="2" t="s">
        <v>522</v>
      </c>
      <c r="D306" s="2" t="s">
        <v>583</v>
      </c>
      <c r="E306" s="2" t="s">
        <v>584</v>
      </c>
      <c r="F306" s="2" t="s">
        <v>585</v>
      </c>
      <c r="G306" s="3" t="s">
        <v>586</v>
      </c>
      <c r="H306" s="3" t="s">
        <v>587</v>
      </c>
      <c r="I306" s="3" t="s">
        <v>588</v>
      </c>
      <c r="J306" s="10"/>
      <c r="K306" s="4">
        <v>6</v>
      </c>
      <c r="L306" s="5" t="s">
        <v>596</v>
      </c>
      <c r="M306" s="12" t="s">
        <v>597</v>
      </c>
      <c r="N306" s="7">
        <f t="shared" si="4"/>
        <v>3500</v>
      </c>
      <c r="O306" s="8">
        <v>875</v>
      </c>
      <c r="P306" s="8">
        <v>875</v>
      </c>
      <c r="Q306" s="8">
        <v>875</v>
      </c>
      <c r="R306" s="8">
        <v>875</v>
      </c>
      <c r="S306" s="9">
        <f>COUNTIFS($B$3:B306,B306,$D$3:D306,D306,$H$3:H306,H306)</f>
        <v>6</v>
      </c>
    </row>
    <row r="307" spans="1:19" ht="15" customHeight="1">
      <c r="A307" s="2" t="s">
        <v>520</v>
      </c>
      <c r="B307" s="2" t="s">
        <v>521</v>
      </c>
      <c r="C307" s="2" t="s">
        <v>522</v>
      </c>
      <c r="D307" s="2" t="s">
        <v>583</v>
      </c>
      <c r="E307" s="2" t="s">
        <v>584</v>
      </c>
      <c r="F307" s="2" t="s">
        <v>585</v>
      </c>
      <c r="G307" s="3" t="s">
        <v>586</v>
      </c>
      <c r="H307" s="3" t="s">
        <v>587</v>
      </c>
      <c r="I307" s="3" t="s">
        <v>588</v>
      </c>
      <c r="J307" s="10"/>
      <c r="K307" s="4">
        <v>7</v>
      </c>
      <c r="L307" s="5" t="s">
        <v>598</v>
      </c>
      <c r="M307" s="6" t="s">
        <v>599</v>
      </c>
      <c r="N307" s="7">
        <f t="shared" si="4"/>
        <v>68</v>
      </c>
      <c r="O307" s="8">
        <v>17</v>
      </c>
      <c r="P307" s="8">
        <v>17</v>
      </c>
      <c r="Q307" s="8">
        <v>17</v>
      </c>
      <c r="R307" s="8">
        <v>17</v>
      </c>
      <c r="S307" s="9">
        <f>COUNTIFS($B$3:B307,B307,$D$3:D307,D307,$H$3:H307,H307)</f>
        <v>7</v>
      </c>
    </row>
    <row r="308" spans="1:19" ht="15" customHeight="1">
      <c r="A308" s="2" t="s">
        <v>520</v>
      </c>
      <c r="B308" s="2" t="s">
        <v>521</v>
      </c>
      <c r="C308" s="2" t="s">
        <v>522</v>
      </c>
      <c r="D308" s="2" t="s">
        <v>583</v>
      </c>
      <c r="E308" s="2" t="s">
        <v>584</v>
      </c>
      <c r="F308" s="2" t="s">
        <v>585</v>
      </c>
      <c r="G308" s="3" t="s">
        <v>586</v>
      </c>
      <c r="H308" s="3" t="s">
        <v>587</v>
      </c>
      <c r="I308" s="3" t="s">
        <v>588</v>
      </c>
      <c r="J308" s="10"/>
      <c r="K308" s="4">
        <v>8</v>
      </c>
      <c r="L308" s="5" t="s">
        <v>600</v>
      </c>
      <c r="M308" s="12" t="s">
        <v>601</v>
      </c>
      <c r="N308" s="7">
        <f t="shared" si="4"/>
        <v>4</v>
      </c>
      <c r="O308" s="13">
        <v>0</v>
      </c>
      <c r="P308" s="13">
        <v>4</v>
      </c>
      <c r="Q308" s="13">
        <v>0</v>
      </c>
      <c r="R308" s="13">
        <v>0</v>
      </c>
      <c r="S308" s="9">
        <f>COUNTIFS($B$3:B308,B308,$D$3:D308,D308,$H$3:H308,H308)</f>
        <v>8</v>
      </c>
    </row>
    <row r="309" spans="1:19" ht="15" customHeight="1">
      <c r="A309" s="2" t="s">
        <v>520</v>
      </c>
      <c r="B309" s="2" t="s">
        <v>521</v>
      </c>
      <c r="C309" s="2" t="s">
        <v>522</v>
      </c>
      <c r="D309" s="2" t="s">
        <v>583</v>
      </c>
      <c r="E309" s="2" t="s">
        <v>584</v>
      </c>
      <c r="F309" s="2" t="s">
        <v>585</v>
      </c>
      <c r="G309" s="3" t="s">
        <v>586</v>
      </c>
      <c r="H309" s="3" t="s">
        <v>587</v>
      </c>
      <c r="I309" s="3" t="s">
        <v>588</v>
      </c>
      <c r="J309" s="10"/>
      <c r="K309" s="4">
        <v>9</v>
      </c>
      <c r="L309" s="5" t="s">
        <v>602</v>
      </c>
      <c r="M309" s="6" t="s">
        <v>603</v>
      </c>
      <c r="N309" s="7">
        <f t="shared" si="4"/>
        <v>1</v>
      </c>
      <c r="O309" s="8">
        <v>1</v>
      </c>
      <c r="P309" s="8">
        <v>0</v>
      </c>
      <c r="Q309" s="8">
        <v>0</v>
      </c>
      <c r="R309" s="8">
        <v>0</v>
      </c>
      <c r="S309" s="9">
        <f>COUNTIFS($B$3:B309,B309,$D$3:D309,D309,$H$3:H309,H309)</f>
        <v>9</v>
      </c>
    </row>
    <row r="310" spans="1:19" ht="15" customHeight="1">
      <c r="A310" s="2" t="s">
        <v>520</v>
      </c>
      <c r="B310" s="2" t="s">
        <v>521</v>
      </c>
      <c r="C310" s="2" t="s">
        <v>522</v>
      </c>
      <c r="D310" s="2" t="s">
        <v>583</v>
      </c>
      <c r="E310" s="2" t="s">
        <v>584</v>
      </c>
      <c r="F310" s="2" t="s">
        <v>585</v>
      </c>
      <c r="G310" s="3" t="s">
        <v>586</v>
      </c>
      <c r="H310" s="3" t="s">
        <v>587</v>
      </c>
      <c r="I310" s="3" t="s">
        <v>588</v>
      </c>
      <c r="J310" s="10"/>
      <c r="K310" s="4">
        <v>10</v>
      </c>
      <c r="L310" s="5" t="s">
        <v>604</v>
      </c>
      <c r="M310" s="6" t="s">
        <v>605</v>
      </c>
      <c r="N310" s="7">
        <f t="shared" si="4"/>
        <v>4</v>
      </c>
      <c r="O310" s="8">
        <v>1</v>
      </c>
      <c r="P310" s="8">
        <v>1</v>
      </c>
      <c r="Q310" s="8">
        <v>1</v>
      </c>
      <c r="R310" s="8">
        <v>1</v>
      </c>
      <c r="S310" s="9">
        <f>COUNTIFS($B$3:B310,B310,$D$3:D310,D310,$H$3:H310,H310)</f>
        <v>10</v>
      </c>
    </row>
    <row r="311" spans="1:19" ht="15" customHeight="1">
      <c r="A311" s="2" t="s">
        <v>520</v>
      </c>
      <c r="B311" s="2" t="s">
        <v>521</v>
      </c>
      <c r="C311" s="2" t="s">
        <v>522</v>
      </c>
      <c r="D311" s="2" t="s">
        <v>583</v>
      </c>
      <c r="E311" s="2" t="s">
        <v>584</v>
      </c>
      <c r="F311" s="2" t="s">
        <v>585</v>
      </c>
      <c r="G311" s="3" t="s">
        <v>586</v>
      </c>
      <c r="H311" s="3" t="s">
        <v>587</v>
      </c>
      <c r="I311" s="3" t="s">
        <v>588</v>
      </c>
      <c r="J311" s="10"/>
      <c r="K311" s="4">
        <v>11</v>
      </c>
      <c r="L311" s="5" t="s">
        <v>606</v>
      </c>
      <c r="M311" s="6" t="s">
        <v>607</v>
      </c>
      <c r="N311" s="7">
        <f t="shared" si="4"/>
        <v>10000</v>
      </c>
      <c r="O311" s="8">
        <v>2500</v>
      </c>
      <c r="P311" s="8">
        <v>2500</v>
      </c>
      <c r="Q311" s="8">
        <v>2500</v>
      </c>
      <c r="R311" s="8">
        <v>2500</v>
      </c>
      <c r="S311" s="9">
        <f>COUNTIFS($B$3:B311,B311,$D$3:D311,D311,$H$3:H311,H311)</f>
        <v>11</v>
      </c>
    </row>
    <row r="312" spans="1:19" ht="15" customHeight="1">
      <c r="A312" s="2" t="s">
        <v>520</v>
      </c>
      <c r="B312" s="2" t="s">
        <v>521</v>
      </c>
      <c r="C312" s="2" t="s">
        <v>522</v>
      </c>
      <c r="D312" s="2" t="s">
        <v>583</v>
      </c>
      <c r="E312" s="2" t="s">
        <v>584</v>
      </c>
      <c r="F312" s="2" t="s">
        <v>585</v>
      </c>
      <c r="G312" s="3" t="s">
        <v>586</v>
      </c>
      <c r="H312" s="3" t="s">
        <v>587</v>
      </c>
      <c r="I312" s="3" t="s">
        <v>588</v>
      </c>
      <c r="J312" s="10"/>
      <c r="K312" s="4">
        <v>12</v>
      </c>
      <c r="L312" s="5" t="s">
        <v>608</v>
      </c>
      <c r="M312" s="6" t="s">
        <v>29</v>
      </c>
      <c r="N312" s="7">
        <f t="shared" si="4"/>
        <v>16</v>
      </c>
      <c r="O312" s="8">
        <v>4</v>
      </c>
      <c r="P312" s="8">
        <v>4</v>
      </c>
      <c r="Q312" s="8">
        <v>4</v>
      </c>
      <c r="R312" s="8">
        <v>4</v>
      </c>
      <c r="S312" s="9">
        <f>COUNTIFS($B$3:B312,B312,$D$3:D312,D312,$H$3:H312,H312)</f>
        <v>12</v>
      </c>
    </row>
    <row r="313" spans="1:19" ht="15" customHeight="1">
      <c r="A313" s="2" t="s">
        <v>520</v>
      </c>
      <c r="B313" s="2" t="s">
        <v>521</v>
      </c>
      <c r="C313" s="2" t="s">
        <v>522</v>
      </c>
      <c r="D313" s="2" t="s">
        <v>583</v>
      </c>
      <c r="E313" s="2" t="s">
        <v>584</v>
      </c>
      <c r="F313" s="2" t="s">
        <v>585</v>
      </c>
      <c r="G313" s="3" t="s">
        <v>586</v>
      </c>
      <c r="H313" s="3" t="s">
        <v>587</v>
      </c>
      <c r="I313" s="3" t="s">
        <v>588</v>
      </c>
      <c r="J313" s="10"/>
      <c r="K313" s="4">
        <v>13</v>
      </c>
      <c r="L313" s="5" t="s">
        <v>609</v>
      </c>
      <c r="M313" s="6" t="s">
        <v>610</v>
      </c>
      <c r="N313" s="7">
        <f t="shared" si="4"/>
        <v>40</v>
      </c>
      <c r="O313" s="8">
        <v>10</v>
      </c>
      <c r="P313" s="8">
        <v>10</v>
      </c>
      <c r="Q313" s="8">
        <v>10</v>
      </c>
      <c r="R313" s="8">
        <v>10</v>
      </c>
      <c r="S313" s="9">
        <f>COUNTIFS($B$3:B313,B313,$D$3:D313,D313,$H$3:H313,H313)</f>
        <v>13</v>
      </c>
    </row>
    <row r="314" spans="1:19" ht="15" customHeight="1">
      <c r="A314" s="2" t="s">
        <v>520</v>
      </c>
      <c r="B314" s="2" t="s">
        <v>521</v>
      </c>
      <c r="C314" s="2" t="s">
        <v>522</v>
      </c>
      <c r="D314" s="2" t="s">
        <v>583</v>
      </c>
      <c r="E314" s="2" t="s">
        <v>584</v>
      </c>
      <c r="F314" s="2" t="s">
        <v>585</v>
      </c>
      <c r="G314" s="3" t="s">
        <v>586</v>
      </c>
      <c r="H314" s="3" t="s">
        <v>587</v>
      </c>
      <c r="I314" s="3" t="s">
        <v>588</v>
      </c>
      <c r="J314" s="14"/>
      <c r="K314" s="4">
        <v>14</v>
      </c>
      <c r="L314" s="5" t="s">
        <v>611</v>
      </c>
      <c r="M314" s="12" t="s">
        <v>161</v>
      </c>
      <c r="N314" s="7">
        <f t="shared" si="4"/>
        <v>16</v>
      </c>
      <c r="O314" s="8">
        <v>4</v>
      </c>
      <c r="P314" s="8">
        <v>4</v>
      </c>
      <c r="Q314" s="8">
        <v>4</v>
      </c>
      <c r="R314" s="8">
        <v>4</v>
      </c>
      <c r="S314" s="9">
        <f>COUNTIFS($B$3:B314,B314,$D$3:D314,D314,$H$3:H314,H314)</f>
        <v>14</v>
      </c>
    </row>
    <row r="315" spans="1:19" ht="15" customHeight="1">
      <c r="A315" s="2" t="s">
        <v>520</v>
      </c>
      <c r="B315" s="2" t="s">
        <v>521</v>
      </c>
      <c r="C315" s="2" t="s">
        <v>522</v>
      </c>
      <c r="D315" s="2" t="s">
        <v>612</v>
      </c>
      <c r="E315" s="2" t="s">
        <v>613</v>
      </c>
      <c r="F315" s="2" t="s">
        <v>614</v>
      </c>
      <c r="G315" s="3" t="s">
        <v>615</v>
      </c>
      <c r="H315" s="3" t="s">
        <v>616</v>
      </c>
      <c r="I315" s="3" t="s">
        <v>617</v>
      </c>
      <c r="J315" s="3"/>
      <c r="K315" s="4">
        <v>1</v>
      </c>
      <c r="L315" s="5" t="s">
        <v>618</v>
      </c>
      <c r="M315" s="6" t="s">
        <v>114</v>
      </c>
      <c r="N315" s="7">
        <f t="shared" si="4"/>
        <v>2</v>
      </c>
      <c r="O315" s="8">
        <v>0</v>
      </c>
      <c r="P315" s="8">
        <v>1</v>
      </c>
      <c r="Q315" s="8">
        <v>0</v>
      </c>
      <c r="R315" s="8">
        <v>1</v>
      </c>
      <c r="S315" s="9">
        <f>COUNTIFS($B$3:B315,B315,$D$3:D315,D315,$H$3:H315,H315)</f>
        <v>1</v>
      </c>
    </row>
    <row r="316" spans="1:19" ht="15" customHeight="1">
      <c r="A316" s="2" t="s">
        <v>520</v>
      </c>
      <c r="B316" s="2" t="s">
        <v>521</v>
      </c>
      <c r="C316" s="2" t="s">
        <v>522</v>
      </c>
      <c r="D316" s="2" t="s">
        <v>612</v>
      </c>
      <c r="E316" s="2" t="s">
        <v>613</v>
      </c>
      <c r="F316" s="2" t="s">
        <v>614</v>
      </c>
      <c r="G316" s="3" t="s">
        <v>615</v>
      </c>
      <c r="H316" s="3" t="s">
        <v>616</v>
      </c>
      <c r="I316" s="3" t="s">
        <v>617</v>
      </c>
      <c r="J316" s="10"/>
      <c r="K316" s="4">
        <v>2</v>
      </c>
      <c r="L316" s="5" t="s">
        <v>619</v>
      </c>
      <c r="M316" s="6" t="s">
        <v>59</v>
      </c>
      <c r="N316" s="7">
        <f t="shared" si="4"/>
        <v>40</v>
      </c>
      <c r="O316" s="8">
        <v>10</v>
      </c>
      <c r="P316" s="8">
        <v>10</v>
      </c>
      <c r="Q316" s="8">
        <v>10</v>
      </c>
      <c r="R316" s="8">
        <v>10</v>
      </c>
      <c r="S316" s="9">
        <f>COUNTIFS($B$3:B316,B316,$D$3:D316,D316,$H$3:H316,H316)</f>
        <v>2</v>
      </c>
    </row>
    <row r="317" spans="1:19" ht="15" customHeight="1">
      <c r="A317" s="2" t="s">
        <v>520</v>
      </c>
      <c r="B317" s="2" t="s">
        <v>521</v>
      </c>
      <c r="C317" s="2" t="s">
        <v>522</v>
      </c>
      <c r="D317" s="2" t="s">
        <v>612</v>
      </c>
      <c r="E317" s="2" t="s">
        <v>613</v>
      </c>
      <c r="F317" s="2" t="s">
        <v>614</v>
      </c>
      <c r="G317" s="3" t="s">
        <v>615</v>
      </c>
      <c r="H317" s="3" t="s">
        <v>616</v>
      </c>
      <c r="I317" s="3" t="s">
        <v>617</v>
      </c>
      <c r="J317" s="10"/>
      <c r="K317" s="4">
        <v>3</v>
      </c>
      <c r="L317" s="5" t="s">
        <v>620</v>
      </c>
      <c r="M317" s="6" t="s">
        <v>506</v>
      </c>
      <c r="N317" s="7">
        <f t="shared" si="4"/>
        <v>12</v>
      </c>
      <c r="O317" s="8">
        <v>3</v>
      </c>
      <c r="P317" s="8">
        <v>3</v>
      </c>
      <c r="Q317" s="8">
        <v>3</v>
      </c>
      <c r="R317" s="8">
        <v>3</v>
      </c>
      <c r="S317" s="9">
        <f>COUNTIFS($B$3:B317,B317,$D$3:D317,D317,$H$3:H317,H317)</f>
        <v>3</v>
      </c>
    </row>
    <row r="318" spans="1:19" ht="15" customHeight="1">
      <c r="A318" s="2" t="s">
        <v>520</v>
      </c>
      <c r="B318" s="2" t="s">
        <v>521</v>
      </c>
      <c r="C318" s="2" t="s">
        <v>522</v>
      </c>
      <c r="D318" s="2" t="s">
        <v>612</v>
      </c>
      <c r="E318" s="2" t="s">
        <v>613</v>
      </c>
      <c r="F318" s="2" t="s">
        <v>614</v>
      </c>
      <c r="G318" s="3" t="s">
        <v>615</v>
      </c>
      <c r="H318" s="3" t="s">
        <v>616</v>
      </c>
      <c r="I318" s="3" t="s">
        <v>617</v>
      </c>
      <c r="J318" s="10"/>
      <c r="K318" s="4">
        <v>4</v>
      </c>
      <c r="L318" s="5" t="s">
        <v>621</v>
      </c>
      <c r="M318" s="6" t="s">
        <v>37</v>
      </c>
      <c r="N318" s="7">
        <f t="shared" si="4"/>
        <v>108</v>
      </c>
      <c r="O318" s="8">
        <v>27</v>
      </c>
      <c r="P318" s="8">
        <v>27</v>
      </c>
      <c r="Q318" s="8">
        <v>27</v>
      </c>
      <c r="R318" s="8">
        <v>27</v>
      </c>
      <c r="S318" s="9">
        <f>COUNTIFS($B$3:B318,B318,$D$3:D318,D318,$H$3:H318,H318)</f>
        <v>4</v>
      </c>
    </row>
    <row r="319" spans="1:19" ht="15" customHeight="1">
      <c r="A319" s="2" t="s">
        <v>520</v>
      </c>
      <c r="B319" s="2" t="s">
        <v>521</v>
      </c>
      <c r="C319" s="2" t="s">
        <v>522</v>
      </c>
      <c r="D319" s="2" t="s">
        <v>612</v>
      </c>
      <c r="E319" s="2" t="s">
        <v>613</v>
      </c>
      <c r="F319" s="2" t="s">
        <v>614</v>
      </c>
      <c r="G319" s="3" t="s">
        <v>615</v>
      </c>
      <c r="H319" s="3" t="s">
        <v>616</v>
      </c>
      <c r="I319" s="3" t="s">
        <v>617</v>
      </c>
      <c r="J319" s="10"/>
      <c r="K319" s="4">
        <v>5</v>
      </c>
      <c r="L319" s="5" t="s">
        <v>622</v>
      </c>
      <c r="M319" s="6" t="s">
        <v>623</v>
      </c>
      <c r="N319" s="7">
        <f t="shared" si="4"/>
        <v>5</v>
      </c>
      <c r="O319" s="8">
        <v>1</v>
      </c>
      <c r="P319" s="8">
        <v>1</v>
      </c>
      <c r="Q319" s="8">
        <v>2</v>
      </c>
      <c r="R319" s="8">
        <v>1</v>
      </c>
      <c r="S319" s="9">
        <f>COUNTIFS($B$3:B319,B319,$D$3:D319,D319,$H$3:H319,H319)</f>
        <v>5</v>
      </c>
    </row>
    <row r="320" spans="1:19" ht="15" customHeight="1">
      <c r="A320" s="2" t="s">
        <v>520</v>
      </c>
      <c r="B320" s="2" t="s">
        <v>521</v>
      </c>
      <c r="C320" s="2" t="s">
        <v>522</v>
      </c>
      <c r="D320" s="2" t="s">
        <v>612</v>
      </c>
      <c r="E320" s="2" t="s">
        <v>613</v>
      </c>
      <c r="F320" s="2" t="s">
        <v>614</v>
      </c>
      <c r="G320" s="3" t="s">
        <v>615</v>
      </c>
      <c r="H320" s="3" t="s">
        <v>616</v>
      </c>
      <c r="I320" s="3" t="s">
        <v>617</v>
      </c>
      <c r="J320" s="10"/>
      <c r="K320" s="4">
        <v>6</v>
      </c>
      <c r="L320" s="5" t="s">
        <v>624</v>
      </c>
      <c r="M320" s="6" t="s">
        <v>114</v>
      </c>
      <c r="N320" s="7">
        <f t="shared" si="4"/>
        <v>250</v>
      </c>
      <c r="O320" s="8">
        <v>65</v>
      </c>
      <c r="P320" s="8">
        <v>65</v>
      </c>
      <c r="Q320" s="8">
        <v>65</v>
      </c>
      <c r="R320" s="8">
        <v>55</v>
      </c>
      <c r="S320" s="9">
        <f>COUNTIFS($B$3:B320,B320,$D$3:D320,D320,$H$3:H320,H320)</f>
        <v>6</v>
      </c>
    </row>
    <row r="321" spans="1:19" ht="15" customHeight="1">
      <c r="A321" s="2" t="s">
        <v>520</v>
      </c>
      <c r="B321" s="2" t="s">
        <v>521</v>
      </c>
      <c r="C321" s="2" t="s">
        <v>522</v>
      </c>
      <c r="D321" s="2" t="s">
        <v>612</v>
      </c>
      <c r="E321" s="2" t="s">
        <v>613</v>
      </c>
      <c r="F321" s="2" t="s">
        <v>614</v>
      </c>
      <c r="G321" s="3" t="s">
        <v>615</v>
      </c>
      <c r="H321" s="3" t="s">
        <v>616</v>
      </c>
      <c r="I321" s="3" t="s">
        <v>617</v>
      </c>
      <c r="J321" s="10"/>
      <c r="K321" s="4">
        <v>7</v>
      </c>
      <c r="L321" s="5" t="s">
        <v>625</v>
      </c>
      <c r="M321" s="6" t="s">
        <v>156</v>
      </c>
      <c r="N321" s="7">
        <f t="shared" si="4"/>
        <v>1</v>
      </c>
      <c r="O321" s="8">
        <v>0</v>
      </c>
      <c r="P321" s="8">
        <v>0</v>
      </c>
      <c r="Q321" s="8">
        <v>0</v>
      </c>
      <c r="R321" s="8">
        <v>1</v>
      </c>
      <c r="S321" s="9">
        <f>COUNTIFS($B$3:B321,B321,$D$3:D321,D321,$H$3:H321,H321)</f>
        <v>7</v>
      </c>
    </row>
    <row r="322" spans="1:19" ht="15" customHeight="1">
      <c r="A322" s="2" t="s">
        <v>520</v>
      </c>
      <c r="B322" s="2" t="s">
        <v>521</v>
      </c>
      <c r="C322" s="2" t="s">
        <v>522</v>
      </c>
      <c r="D322" s="2" t="s">
        <v>612</v>
      </c>
      <c r="E322" s="2" t="s">
        <v>613</v>
      </c>
      <c r="F322" s="2" t="s">
        <v>614</v>
      </c>
      <c r="G322" s="3" t="s">
        <v>615</v>
      </c>
      <c r="H322" s="3" t="s">
        <v>616</v>
      </c>
      <c r="I322" s="3" t="s">
        <v>617</v>
      </c>
      <c r="J322" s="10"/>
      <c r="K322" s="4">
        <v>8</v>
      </c>
      <c r="L322" s="5" t="s">
        <v>626</v>
      </c>
      <c r="M322" s="6" t="s">
        <v>156</v>
      </c>
      <c r="N322" s="7">
        <f t="shared" si="4"/>
        <v>1</v>
      </c>
      <c r="O322" s="8">
        <v>0</v>
      </c>
      <c r="P322" s="8">
        <v>0</v>
      </c>
      <c r="Q322" s="8">
        <v>1</v>
      </c>
      <c r="R322" s="8">
        <v>0</v>
      </c>
      <c r="S322" s="9">
        <f>COUNTIFS($B$3:B322,B322,$D$3:D322,D322,$H$3:H322,H322)</f>
        <v>8</v>
      </c>
    </row>
    <row r="323" spans="1:19" ht="15" customHeight="1">
      <c r="A323" s="2" t="s">
        <v>520</v>
      </c>
      <c r="B323" s="2" t="s">
        <v>521</v>
      </c>
      <c r="C323" s="2" t="s">
        <v>522</v>
      </c>
      <c r="D323" s="2" t="s">
        <v>612</v>
      </c>
      <c r="E323" s="2" t="s">
        <v>613</v>
      </c>
      <c r="F323" s="2" t="s">
        <v>614</v>
      </c>
      <c r="G323" s="3" t="s">
        <v>615</v>
      </c>
      <c r="H323" s="3" t="s">
        <v>616</v>
      </c>
      <c r="I323" s="3" t="s">
        <v>617</v>
      </c>
      <c r="J323" s="10"/>
      <c r="K323" s="4">
        <v>9</v>
      </c>
      <c r="L323" s="5" t="s">
        <v>627</v>
      </c>
      <c r="M323" s="6" t="s">
        <v>156</v>
      </c>
      <c r="N323" s="7">
        <f t="shared" ref="N323:N386" si="5">+SUM(O323,P323,Q323,R323)</f>
        <v>4</v>
      </c>
      <c r="O323" s="8">
        <v>1</v>
      </c>
      <c r="P323" s="8">
        <v>1</v>
      </c>
      <c r="Q323" s="8">
        <v>1</v>
      </c>
      <c r="R323" s="8">
        <v>1</v>
      </c>
      <c r="S323" s="9">
        <f>COUNTIFS($B$3:B323,B323,$D$3:D323,D323,$H$3:H323,H323)</f>
        <v>9</v>
      </c>
    </row>
    <row r="324" spans="1:19" ht="15" customHeight="1">
      <c r="A324" s="2" t="s">
        <v>520</v>
      </c>
      <c r="B324" s="2" t="s">
        <v>521</v>
      </c>
      <c r="C324" s="2" t="s">
        <v>522</v>
      </c>
      <c r="D324" s="2" t="s">
        <v>612</v>
      </c>
      <c r="E324" s="2" t="s">
        <v>613</v>
      </c>
      <c r="F324" s="2" t="s">
        <v>614</v>
      </c>
      <c r="G324" s="3" t="s">
        <v>615</v>
      </c>
      <c r="H324" s="3" t="s">
        <v>616</v>
      </c>
      <c r="I324" s="3" t="s">
        <v>617</v>
      </c>
      <c r="J324" s="10"/>
      <c r="K324" s="4">
        <v>10</v>
      </c>
      <c r="L324" s="5" t="s">
        <v>628</v>
      </c>
      <c r="M324" s="6" t="s">
        <v>114</v>
      </c>
      <c r="N324" s="7">
        <f t="shared" si="5"/>
        <v>4</v>
      </c>
      <c r="O324" s="8">
        <v>1</v>
      </c>
      <c r="P324" s="8">
        <v>1</v>
      </c>
      <c r="Q324" s="8">
        <v>1</v>
      </c>
      <c r="R324" s="8">
        <v>1</v>
      </c>
      <c r="S324" s="9">
        <f>COUNTIFS($B$3:B324,B324,$D$3:D324,D324,$H$3:H324,H324)</f>
        <v>10</v>
      </c>
    </row>
    <row r="325" spans="1:19" ht="15" customHeight="1">
      <c r="A325" s="2" t="s">
        <v>520</v>
      </c>
      <c r="B325" s="2" t="s">
        <v>521</v>
      </c>
      <c r="C325" s="2" t="s">
        <v>522</v>
      </c>
      <c r="D325" s="2" t="s">
        <v>612</v>
      </c>
      <c r="E325" s="2" t="s">
        <v>613</v>
      </c>
      <c r="F325" s="2" t="s">
        <v>614</v>
      </c>
      <c r="G325" s="3" t="s">
        <v>615</v>
      </c>
      <c r="H325" s="3" t="s">
        <v>616</v>
      </c>
      <c r="I325" s="3" t="s">
        <v>617</v>
      </c>
      <c r="J325" s="10"/>
      <c r="K325" s="4">
        <v>11</v>
      </c>
      <c r="L325" s="5" t="s">
        <v>629</v>
      </c>
      <c r="M325" s="6" t="s">
        <v>550</v>
      </c>
      <c r="N325" s="7">
        <f t="shared" si="5"/>
        <v>54</v>
      </c>
      <c r="O325" s="8">
        <v>13</v>
      </c>
      <c r="P325" s="8">
        <v>13</v>
      </c>
      <c r="Q325" s="8">
        <v>13</v>
      </c>
      <c r="R325" s="8">
        <v>15</v>
      </c>
      <c r="S325" s="9">
        <f>COUNTIFS($B$3:B325,B325,$D$3:D325,D325,$H$3:H325,H325)</f>
        <v>11</v>
      </c>
    </row>
    <row r="326" spans="1:19" ht="15" customHeight="1">
      <c r="A326" s="2" t="s">
        <v>520</v>
      </c>
      <c r="B326" s="2" t="s">
        <v>521</v>
      </c>
      <c r="C326" s="2" t="s">
        <v>522</v>
      </c>
      <c r="D326" s="2" t="s">
        <v>612</v>
      </c>
      <c r="E326" s="2" t="s">
        <v>613</v>
      </c>
      <c r="F326" s="2" t="s">
        <v>614</v>
      </c>
      <c r="G326" s="3" t="s">
        <v>615</v>
      </c>
      <c r="H326" s="3" t="s">
        <v>616</v>
      </c>
      <c r="I326" s="3" t="s">
        <v>617</v>
      </c>
      <c r="J326" s="10"/>
      <c r="K326" s="4">
        <v>12</v>
      </c>
      <c r="L326" s="5" t="s">
        <v>630</v>
      </c>
      <c r="M326" s="6" t="s">
        <v>395</v>
      </c>
      <c r="N326" s="7">
        <f t="shared" si="5"/>
        <v>260</v>
      </c>
      <c r="O326" s="8">
        <v>100</v>
      </c>
      <c r="P326" s="8">
        <v>70</v>
      </c>
      <c r="Q326" s="8">
        <v>60</v>
      </c>
      <c r="R326" s="8">
        <v>30</v>
      </c>
      <c r="S326" s="9">
        <f>COUNTIFS($B$3:B326,B326,$D$3:D326,D326,$H$3:H326,H326)</f>
        <v>12</v>
      </c>
    </row>
    <row r="327" spans="1:19" ht="15" customHeight="1">
      <c r="A327" s="2" t="s">
        <v>520</v>
      </c>
      <c r="B327" s="2" t="s">
        <v>521</v>
      </c>
      <c r="C327" s="2" t="s">
        <v>522</v>
      </c>
      <c r="D327" s="2" t="s">
        <v>612</v>
      </c>
      <c r="E327" s="2" t="s">
        <v>613</v>
      </c>
      <c r="F327" s="2" t="s">
        <v>614</v>
      </c>
      <c r="G327" s="3" t="s">
        <v>615</v>
      </c>
      <c r="H327" s="3" t="s">
        <v>616</v>
      </c>
      <c r="I327" s="3" t="s">
        <v>617</v>
      </c>
      <c r="J327" s="10"/>
      <c r="K327" s="4">
        <v>13</v>
      </c>
      <c r="L327" s="5" t="s">
        <v>631</v>
      </c>
      <c r="M327" s="6" t="s">
        <v>117</v>
      </c>
      <c r="N327" s="7">
        <f t="shared" si="5"/>
        <v>12</v>
      </c>
      <c r="O327" s="8">
        <v>3</v>
      </c>
      <c r="P327" s="8">
        <v>3</v>
      </c>
      <c r="Q327" s="8">
        <v>3</v>
      </c>
      <c r="R327" s="8">
        <v>3</v>
      </c>
      <c r="S327" s="9">
        <f>COUNTIFS($B$3:B327,B327,$D$3:D327,D327,$H$3:H327,H327)</f>
        <v>13</v>
      </c>
    </row>
    <row r="328" spans="1:19" ht="15" customHeight="1">
      <c r="A328" s="2" t="s">
        <v>520</v>
      </c>
      <c r="B328" s="2" t="s">
        <v>521</v>
      </c>
      <c r="C328" s="2" t="s">
        <v>522</v>
      </c>
      <c r="D328" s="2" t="s">
        <v>612</v>
      </c>
      <c r="E328" s="2" t="s">
        <v>613</v>
      </c>
      <c r="F328" s="2" t="s">
        <v>614</v>
      </c>
      <c r="G328" s="3" t="s">
        <v>615</v>
      </c>
      <c r="H328" s="3" t="s">
        <v>616</v>
      </c>
      <c r="I328" s="3" t="s">
        <v>617</v>
      </c>
      <c r="J328" s="10"/>
      <c r="K328" s="4">
        <v>14</v>
      </c>
      <c r="L328" s="5" t="s">
        <v>632</v>
      </c>
      <c r="M328" s="6" t="s">
        <v>395</v>
      </c>
      <c r="N328" s="7">
        <f t="shared" si="5"/>
        <v>36</v>
      </c>
      <c r="O328" s="8">
        <v>9</v>
      </c>
      <c r="P328" s="8">
        <v>9</v>
      </c>
      <c r="Q328" s="8">
        <v>9</v>
      </c>
      <c r="R328" s="8">
        <v>9</v>
      </c>
      <c r="S328" s="9">
        <f>COUNTIFS($B$3:B328,B328,$D$3:D328,D328,$H$3:H328,H328)</f>
        <v>14</v>
      </c>
    </row>
    <row r="329" spans="1:19" ht="15" customHeight="1">
      <c r="A329" s="2" t="s">
        <v>520</v>
      </c>
      <c r="B329" s="2" t="s">
        <v>521</v>
      </c>
      <c r="C329" s="2" t="s">
        <v>522</v>
      </c>
      <c r="D329" s="2" t="s">
        <v>612</v>
      </c>
      <c r="E329" s="2" t="s">
        <v>613</v>
      </c>
      <c r="F329" s="2" t="s">
        <v>614</v>
      </c>
      <c r="G329" s="3" t="s">
        <v>615</v>
      </c>
      <c r="H329" s="3" t="s">
        <v>616</v>
      </c>
      <c r="I329" s="3" t="s">
        <v>617</v>
      </c>
      <c r="J329" s="10"/>
      <c r="K329" s="4">
        <v>15</v>
      </c>
      <c r="L329" s="5" t="s">
        <v>633</v>
      </c>
      <c r="M329" s="6" t="s">
        <v>634</v>
      </c>
      <c r="N329" s="7">
        <f t="shared" si="5"/>
        <v>30</v>
      </c>
      <c r="O329" s="8">
        <v>9</v>
      </c>
      <c r="P329" s="8">
        <v>7</v>
      </c>
      <c r="Q329" s="8">
        <v>7</v>
      </c>
      <c r="R329" s="8">
        <v>7</v>
      </c>
      <c r="S329" s="9">
        <f>COUNTIFS($B$3:B329,B329,$D$3:D329,D329,$H$3:H329,H329)</f>
        <v>15</v>
      </c>
    </row>
    <row r="330" spans="1:19" ht="15" customHeight="1">
      <c r="A330" s="2" t="s">
        <v>520</v>
      </c>
      <c r="B330" s="2" t="s">
        <v>521</v>
      </c>
      <c r="C330" s="2" t="s">
        <v>522</v>
      </c>
      <c r="D330" s="2" t="s">
        <v>612</v>
      </c>
      <c r="E330" s="2" t="s">
        <v>613</v>
      </c>
      <c r="F330" s="2" t="s">
        <v>614</v>
      </c>
      <c r="G330" s="3" t="s">
        <v>615</v>
      </c>
      <c r="H330" s="3" t="s">
        <v>616</v>
      </c>
      <c r="I330" s="3" t="s">
        <v>617</v>
      </c>
      <c r="J330" s="10"/>
      <c r="K330" s="4">
        <v>16</v>
      </c>
      <c r="L330" s="11" t="s">
        <v>635</v>
      </c>
      <c r="M330" s="6" t="s">
        <v>532</v>
      </c>
      <c r="N330" s="7">
        <f t="shared" si="5"/>
        <v>12</v>
      </c>
      <c r="O330" s="8">
        <v>3</v>
      </c>
      <c r="P330" s="8">
        <v>3</v>
      </c>
      <c r="Q330" s="8">
        <v>3</v>
      </c>
      <c r="R330" s="8">
        <v>3</v>
      </c>
      <c r="S330" s="9">
        <f>COUNTIFS($B$3:B330,B330,$D$3:D330,D330,$H$3:H330,H330)</f>
        <v>16</v>
      </c>
    </row>
    <row r="331" spans="1:19" ht="15" customHeight="1">
      <c r="A331" s="2" t="s">
        <v>520</v>
      </c>
      <c r="B331" s="2" t="s">
        <v>521</v>
      </c>
      <c r="C331" s="2" t="s">
        <v>522</v>
      </c>
      <c r="D331" s="2" t="s">
        <v>612</v>
      </c>
      <c r="E331" s="2" t="s">
        <v>613</v>
      </c>
      <c r="F331" s="2" t="s">
        <v>614</v>
      </c>
      <c r="G331" s="3" t="s">
        <v>615</v>
      </c>
      <c r="H331" s="3" t="s">
        <v>616</v>
      </c>
      <c r="I331" s="3" t="s">
        <v>617</v>
      </c>
      <c r="J331" s="10"/>
      <c r="K331" s="4">
        <v>17</v>
      </c>
      <c r="L331" s="11" t="s">
        <v>636</v>
      </c>
      <c r="M331" s="12" t="s">
        <v>29</v>
      </c>
      <c r="N331" s="7">
        <f t="shared" si="5"/>
        <v>4</v>
      </c>
      <c r="O331" s="8">
        <v>1</v>
      </c>
      <c r="P331" s="8">
        <v>1</v>
      </c>
      <c r="Q331" s="8">
        <v>1</v>
      </c>
      <c r="R331" s="8">
        <v>1</v>
      </c>
      <c r="S331" s="9">
        <f>COUNTIFS($B$3:B331,B331,$D$3:D331,D331,$H$3:H331,H331)</f>
        <v>17</v>
      </c>
    </row>
    <row r="332" spans="1:19" ht="15" customHeight="1">
      <c r="A332" s="2" t="s">
        <v>520</v>
      </c>
      <c r="B332" s="2" t="s">
        <v>521</v>
      </c>
      <c r="C332" s="2" t="s">
        <v>522</v>
      </c>
      <c r="D332" s="2" t="s">
        <v>612</v>
      </c>
      <c r="E332" s="2" t="s">
        <v>613</v>
      </c>
      <c r="F332" s="2" t="s">
        <v>614</v>
      </c>
      <c r="G332" s="3" t="s">
        <v>615</v>
      </c>
      <c r="H332" s="3" t="s">
        <v>616</v>
      </c>
      <c r="I332" s="3" t="s">
        <v>617</v>
      </c>
      <c r="J332" s="10"/>
      <c r="K332" s="4">
        <v>18</v>
      </c>
      <c r="L332" s="5" t="s">
        <v>637</v>
      </c>
      <c r="M332" s="6" t="s">
        <v>638</v>
      </c>
      <c r="N332" s="7">
        <f t="shared" si="5"/>
        <v>4</v>
      </c>
      <c r="O332" s="8">
        <v>1</v>
      </c>
      <c r="P332" s="8">
        <v>1</v>
      </c>
      <c r="Q332" s="8">
        <v>1</v>
      </c>
      <c r="R332" s="8">
        <v>1</v>
      </c>
      <c r="S332" s="9">
        <f>COUNTIFS($B$3:B332,B332,$D$3:D332,D332,$H$3:H332,H332)</f>
        <v>18</v>
      </c>
    </row>
    <row r="333" spans="1:19" ht="15" customHeight="1">
      <c r="A333" s="2" t="s">
        <v>520</v>
      </c>
      <c r="B333" s="2" t="s">
        <v>521</v>
      </c>
      <c r="C333" s="2" t="s">
        <v>522</v>
      </c>
      <c r="D333" s="2" t="s">
        <v>612</v>
      </c>
      <c r="E333" s="2" t="s">
        <v>613</v>
      </c>
      <c r="F333" s="2" t="s">
        <v>614</v>
      </c>
      <c r="G333" s="3" t="s">
        <v>615</v>
      </c>
      <c r="H333" s="3" t="s">
        <v>616</v>
      </c>
      <c r="I333" s="3" t="s">
        <v>617</v>
      </c>
      <c r="J333" s="14"/>
      <c r="K333" s="4">
        <v>19</v>
      </c>
      <c r="L333" s="11" t="s">
        <v>639</v>
      </c>
      <c r="M333" s="12" t="s">
        <v>29</v>
      </c>
      <c r="N333" s="7">
        <f t="shared" si="5"/>
        <v>1</v>
      </c>
      <c r="O333" s="8">
        <v>1</v>
      </c>
      <c r="P333" s="8">
        <v>0</v>
      </c>
      <c r="Q333" s="8">
        <v>0</v>
      </c>
      <c r="R333" s="8">
        <v>0</v>
      </c>
      <c r="S333" s="9">
        <f>COUNTIFS($B$3:B333,B333,$D$3:D333,D333,$H$3:H333,H333)</f>
        <v>19</v>
      </c>
    </row>
    <row r="334" spans="1:19" ht="15" customHeight="1">
      <c r="A334" s="2" t="s">
        <v>640</v>
      </c>
      <c r="B334" s="2" t="s">
        <v>641</v>
      </c>
      <c r="C334" s="2" t="s">
        <v>642</v>
      </c>
      <c r="D334" s="2" t="s">
        <v>643</v>
      </c>
      <c r="E334" s="2" t="s">
        <v>644</v>
      </c>
      <c r="F334" s="2" t="s">
        <v>645</v>
      </c>
      <c r="G334" s="3" t="s">
        <v>646</v>
      </c>
      <c r="H334" s="3" t="s">
        <v>647</v>
      </c>
      <c r="I334" s="3" t="s">
        <v>648</v>
      </c>
      <c r="J334" s="3"/>
      <c r="K334" s="4">
        <v>1</v>
      </c>
      <c r="L334" s="5" t="s">
        <v>649</v>
      </c>
      <c r="M334" s="6" t="s">
        <v>307</v>
      </c>
      <c r="N334" s="7">
        <f t="shared" si="5"/>
        <v>100</v>
      </c>
      <c r="O334" s="8">
        <v>25</v>
      </c>
      <c r="P334" s="8">
        <v>25</v>
      </c>
      <c r="Q334" s="8">
        <v>25</v>
      </c>
      <c r="R334" s="8">
        <v>25</v>
      </c>
      <c r="S334" s="9">
        <f>COUNTIFS($B$3:B334,B334,$D$3:D334,D334,$H$3:H334,H334)</f>
        <v>1</v>
      </c>
    </row>
    <row r="335" spans="1:19" ht="15" customHeight="1">
      <c r="A335" s="2" t="s">
        <v>640</v>
      </c>
      <c r="B335" s="2" t="s">
        <v>641</v>
      </c>
      <c r="C335" s="2" t="s">
        <v>642</v>
      </c>
      <c r="D335" s="2" t="s">
        <v>643</v>
      </c>
      <c r="E335" s="2" t="s">
        <v>644</v>
      </c>
      <c r="F335" s="2" t="s">
        <v>645</v>
      </c>
      <c r="G335" s="3" t="s">
        <v>646</v>
      </c>
      <c r="H335" s="3" t="s">
        <v>647</v>
      </c>
      <c r="I335" s="3" t="s">
        <v>648</v>
      </c>
      <c r="J335" s="10"/>
      <c r="K335" s="4">
        <v>2</v>
      </c>
      <c r="L335" s="5" t="s">
        <v>650</v>
      </c>
      <c r="M335" s="6" t="s">
        <v>651</v>
      </c>
      <c r="N335" s="7">
        <f t="shared" si="5"/>
        <v>150</v>
      </c>
      <c r="O335" s="8">
        <v>40</v>
      </c>
      <c r="P335" s="8">
        <v>35</v>
      </c>
      <c r="Q335" s="8">
        <v>40</v>
      </c>
      <c r="R335" s="8">
        <v>35</v>
      </c>
      <c r="S335" s="9">
        <f>COUNTIFS($B$3:B335,B335,$D$3:D335,D335,$H$3:H335,H335)</f>
        <v>2</v>
      </c>
    </row>
    <row r="336" spans="1:19" ht="15" customHeight="1">
      <c r="A336" s="2" t="s">
        <v>640</v>
      </c>
      <c r="B336" s="2" t="s">
        <v>641</v>
      </c>
      <c r="C336" s="2" t="s">
        <v>642</v>
      </c>
      <c r="D336" s="2" t="s">
        <v>643</v>
      </c>
      <c r="E336" s="2" t="s">
        <v>644</v>
      </c>
      <c r="F336" s="2" t="s">
        <v>645</v>
      </c>
      <c r="G336" s="3" t="s">
        <v>646</v>
      </c>
      <c r="H336" s="3" t="s">
        <v>647</v>
      </c>
      <c r="I336" s="3" t="s">
        <v>648</v>
      </c>
      <c r="J336" s="10"/>
      <c r="K336" s="4">
        <v>3</v>
      </c>
      <c r="L336" s="5" t="s">
        <v>652</v>
      </c>
      <c r="M336" s="12" t="s">
        <v>39</v>
      </c>
      <c r="N336" s="7">
        <f t="shared" si="5"/>
        <v>2000</v>
      </c>
      <c r="O336" s="8">
        <v>500</v>
      </c>
      <c r="P336" s="8">
        <v>500</v>
      </c>
      <c r="Q336" s="8">
        <v>500</v>
      </c>
      <c r="R336" s="8">
        <v>500</v>
      </c>
      <c r="S336" s="9">
        <f>COUNTIFS($B$3:B336,B336,$D$3:D336,D336,$H$3:H336,H336)</f>
        <v>3</v>
      </c>
    </row>
    <row r="337" spans="1:19" ht="15" customHeight="1">
      <c r="A337" s="2" t="s">
        <v>640</v>
      </c>
      <c r="B337" s="2" t="s">
        <v>641</v>
      </c>
      <c r="C337" s="2" t="s">
        <v>642</v>
      </c>
      <c r="D337" s="2" t="s">
        <v>643</v>
      </c>
      <c r="E337" s="2" t="s">
        <v>644</v>
      </c>
      <c r="F337" s="2" t="s">
        <v>645</v>
      </c>
      <c r="G337" s="3" t="s">
        <v>646</v>
      </c>
      <c r="H337" s="3" t="s">
        <v>647</v>
      </c>
      <c r="I337" s="3" t="s">
        <v>648</v>
      </c>
      <c r="J337" s="10"/>
      <c r="K337" s="4">
        <v>4</v>
      </c>
      <c r="L337" s="5" t="s">
        <v>653</v>
      </c>
      <c r="M337" s="6" t="s">
        <v>99</v>
      </c>
      <c r="N337" s="7">
        <f t="shared" si="5"/>
        <v>5</v>
      </c>
      <c r="O337" s="8">
        <v>2</v>
      </c>
      <c r="P337" s="8">
        <v>1</v>
      </c>
      <c r="Q337" s="8">
        <v>1</v>
      </c>
      <c r="R337" s="8">
        <v>1</v>
      </c>
      <c r="S337" s="9">
        <f>COUNTIFS($B$3:B337,B337,$D$3:D337,D337,$H$3:H337,H337)</f>
        <v>4</v>
      </c>
    </row>
    <row r="338" spans="1:19" ht="15" customHeight="1">
      <c r="A338" s="2" t="s">
        <v>640</v>
      </c>
      <c r="B338" s="2" t="s">
        <v>641</v>
      </c>
      <c r="C338" s="2" t="s">
        <v>642</v>
      </c>
      <c r="D338" s="2" t="s">
        <v>643</v>
      </c>
      <c r="E338" s="2" t="s">
        <v>644</v>
      </c>
      <c r="F338" s="2" t="s">
        <v>645</v>
      </c>
      <c r="G338" s="3" t="s">
        <v>646</v>
      </c>
      <c r="H338" s="3" t="s">
        <v>647</v>
      </c>
      <c r="I338" s="3" t="s">
        <v>648</v>
      </c>
      <c r="J338" s="10"/>
      <c r="K338" s="4">
        <v>5</v>
      </c>
      <c r="L338" s="5" t="s">
        <v>654</v>
      </c>
      <c r="M338" s="6" t="s">
        <v>214</v>
      </c>
      <c r="N338" s="7">
        <f t="shared" si="5"/>
        <v>400</v>
      </c>
      <c r="O338" s="8">
        <v>100</v>
      </c>
      <c r="P338" s="8">
        <v>100</v>
      </c>
      <c r="Q338" s="8">
        <v>100</v>
      </c>
      <c r="R338" s="8">
        <v>100</v>
      </c>
      <c r="S338" s="9">
        <f>COUNTIFS($B$3:B338,B338,$D$3:D338,D338,$H$3:H338,H338)</f>
        <v>5</v>
      </c>
    </row>
    <row r="339" spans="1:19" ht="15" customHeight="1">
      <c r="A339" s="2" t="s">
        <v>640</v>
      </c>
      <c r="B339" s="2" t="s">
        <v>641</v>
      </c>
      <c r="C339" s="2" t="s">
        <v>642</v>
      </c>
      <c r="D339" s="2" t="s">
        <v>643</v>
      </c>
      <c r="E339" s="2" t="s">
        <v>644</v>
      </c>
      <c r="F339" s="2" t="s">
        <v>645</v>
      </c>
      <c r="G339" s="3" t="s">
        <v>646</v>
      </c>
      <c r="H339" s="3" t="s">
        <v>647</v>
      </c>
      <c r="I339" s="3" t="s">
        <v>648</v>
      </c>
      <c r="J339" s="10"/>
      <c r="K339" s="4">
        <v>6</v>
      </c>
      <c r="L339" s="5" t="s">
        <v>655</v>
      </c>
      <c r="M339" s="6" t="s">
        <v>214</v>
      </c>
      <c r="N339" s="7">
        <f t="shared" si="5"/>
        <v>150</v>
      </c>
      <c r="O339" s="8">
        <v>40</v>
      </c>
      <c r="P339" s="8">
        <v>40</v>
      </c>
      <c r="Q339" s="8">
        <v>40</v>
      </c>
      <c r="R339" s="8">
        <v>30</v>
      </c>
      <c r="S339" s="9">
        <f>COUNTIFS($B$3:B339,B339,$D$3:D339,D339,$H$3:H339,H339)</f>
        <v>6</v>
      </c>
    </row>
    <row r="340" spans="1:19" ht="15" customHeight="1">
      <c r="A340" s="2" t="s">
        <v>640</v>
      </c>
      <c r="B340" s="2" t="s">
        <v>641</v>
      </c>
      <c r="C340" s="2" t="s">
        <v>642</v>
      </c>
      <c r="D340" s="2" t="s">
        <v>643</v>
      </c>
      <c r="E340" s="2" t="s">
        <v>644</v>
      </c>
      <c r="F340" s="2" t="s">
        <v>645</v>
      </c>
      <c r="G340" s="3" t="s">
        <v>646</v>
      </c>
      <c r="H340" s="3" t="s">
        <v>647</v>
      </c>
      <c r="I340" s="3" t="s">
        <v>648</v>
      </c>
      <c r="J340" s="10"/>
      <c r="K340" s="4">
        <v>7</v>
      </c>
      <c r="L340" s="5" t="s">
        <v>656</v>
      </c>
      <c r="M340" s="6" t="s">
        <v>291</v>
      </c>
      <c r="N340" s="7">
        <f t="shared" si="5"/>
        <v>550</v>
      </c>
      <c r="O340" s="8">
        <v>140</v>
      </c>
      <c r="P340" s="8">
        <v>135</v>
      </c>
      <c r="Q340" s="8">
        <v>140</v>
      </c>
      <c r="R340" s="8">
        <v>135</v>
      </c>
      <c r="S340" s="9">
        <f>COUNTIFS($B$3:B340,B340,$D$3:D340,D340,$H$3:H340,H340)</f>
        <v>7</v>
      </c>
    </row>
    <row r="341" spans="1:19" ht="15" customHeight="1">
      <c r="A341" s="2" t="s">
        <v>640</v>
      </c>
      <c r="B341" s="2" t="s">
        <v>641</v>
      </c>
      <c r="C341" s="2" t="s">
        <v>642</v>
      </c>
      <c r="D341" s="2" t="s">
        <v>643</v>
      </c>
      <c r="E341" s="2" t="s">
        <v>644</v>
      </c>
      <c r="F341" s="2" t="s">
        <v>645</v>
      </c>
      <c r="G341" s="3" t="s">
        <v>646</v>
      </c>
      <c r="H341" s="3" t="s">
        <v>647</v>
      </c>
      <c r="I341" s="3" t="s">
        <v>648</v>
      </c>
      <c r="J341" s="10"/>
      <c r="K341" s="4">
        <v>8</v>
      </c>
      <c r="L341" s="5" t="s">
        <v>657</v>
      </c>
      <c r="M341" s="12" t="s">
        <v>81</v>
      </c>
      <c r="N341" s="7">
        <f t="shared" si="5"/>
        <v>10</v>
      </c>
      <c r="O341" s="8">
        <v>0</v>
      </c>
      <c r="P341" s="8">
        <v>4</v>
      </c>
      <c r="Q341" s="8">
        <v>4</v>
      </c>
      <c r="R341" s="8">
        <v>2</v>
      </c>
      <c r="S341" s="9">
        <f>COUNTIFS($B$3:B341,B341,$D$3:D341,D341,$H$3:H341,H341)</f>
        <v>8</v>
      </c>
    </row>
    <row r="342" spans="1:19" ht="15" customHeight="1">
      <c r="A342" s="2" t="s">
        <v>640</v>
      </c>
      <c r="B342" s="2" t="s">
        <v>641</v>
      </c>
      <c r="C342" s="2" t="s">
        <v>642</v>
      </c>
      <c r="D342" s="2" t="s">
        <v>643</v>
      </c>
      <c r="E342" s="2" t="s">
        <v>644</v>
      </c>
      <c r="F342" s="2" t="s">
        <v>645</v>
      </c>
      <c r="G342" s="3" t="s">
        <v>646</v>
      </c>
      <c r="H342" s="3" t="s">
        <v>647</v>
      </c>
      <c r="I342" s="3" t="s">
        <v>648</v>
      </c>
      <c r="J342" s="10"/>
      <c r="K342" s="4">
        <v>9</v>
      </c>
      <c r="L342" s="5" t="s">
        <v>658</v>
      </c>
      <c r="M342" s="6" t="s">
        <v>23</v>
      </c>
      <c r="N342" s="7">
        <f t="shared" si="5"/>
        <v>5</v>
      </c>
      <c r="O342" s="8">
        <v>1</v>
      </c>
      <c r="P342" s="8">
        <v>2</v>
      </c>
      <c r="Q342" s="8">
        <v>1</v>
      </c>
      <c r="R342" s="8">
        <v>1</v>
      </c>
      <c r="S342" s="9">
        <f>COUNTIFS($B$3:B342,B342,$D$3:D342,D342,$H$3:H342,H342)</f>
        <v>9</v>
      </c>
    </row>
    <row r="343" spans="1:19" ht="15" customHeight="1">
      <c r="A343" s="2" t="s">
        <v>640</v>
      </c>
      <c r="B343" s="2" t="s">
        <v>641</v>
      </c>
      <c r="C343" s="2" t="s">
        <v>642</v>
      </c>
      <c r="D343" s="2" t="s">
        <v>643</v>
      </c>
      <c r="E343" s="2" t="s">
        <v>644</v>
      </c>
      <c r="F343" s="2" t="s">
        <v>645</v>
      </c>
      <c r="G343" s="3" t="s">
        <v>646</v>
      </c>
      <c r="H343" s="3" t="s">
        <v>647</v>
      </c>
      <c r="I343" s="3" t="s">
        <v>648</v>
      </c>
      <c r="J343" s="10"/>
      <c r="K343" s="4">
        <v>10</v>
      </c>
      <c r="L343" s="5" t="s">
        <v>659</v>
      </c>
      <c r="M343" s="12" t="s">
        <v>476</v>
      </c>
      <c r="N343" s="7">
        <f t="shared" si="5"/>
        <v>15</v>
      </c>
      <c r="O343" s="8">
        <v>4</v>
      </c>
      <c r="P343" s="8">
        <v>4</v>
      </c>
      <c r="Q343" s="8">
        <v>4</v>
      </c>
      <c r="R343" s="8">
        <v>3</v>
      </c>
      <c r="S343" s="9">
        <f>COUNTIFS($B$3:B343,B343,$D$3:D343,D343,$H$3:H343,H343)</f>
        <v>10</v>
      </c>
    </row>
    <row r="344" spans="1:19" ht="15" customHeight="1">
      <c r="A344" s="2" t="s">
        <v>640</v>
      </c>
      <c r="B344" s="2" t="s">
        <v>641</v>
      </c>
      <c r="C344" s="2" t="s">
        <v>642</v>
      </c>
      <c r="D344" s="2" t="s">
        <v>643</v>
      </c>
      <c r="E344" s="2" t="s">
        <v>644</v>
      </c>
      <c r="F344" s="2" t="s">
        <v>645</v>
      </c>
      <c r="G344" s="3" t="s">
        <v>646</v>
      </c>
      <c r="H344" s="3" t="s">
        <v>647</v>
      </c>
      <c r="I344" s="3" t="s">
        <v>648</v>
      </c>
      <c r="J344" s="10"/>
      <c r="K344" s="4">
        <v>11</v>
      </c>
      <c r="L344" s="5" t="s">
        <v>660</v>
      </c>
      <c r="M344" s="12" t="s">
        <v>92</v>
      </c>
      <c r="N344" s="7">
        <f t="shared" si="5"/>
        <v>900</v>
      </c>
      <c r="O344" s="8">
        <v>225</v>
      </c>
      <c r="P344" s="8">
        <v>225</v>
      </c>
      <c r="Q344" s="8">
        <v>225</v>
      </c>
      <c r="R344" s="8">
        <v>225</v>
      </c>
      <c r="S344" s="9">
        <f>COUNTIFS($B$3:B344,B344,$D$3:D344,D344,$H$3:H344,H344)</f>
        <v>11</v>
      </c>
    </row>
    <row r="345" spans="1:19" ht="15" customHeight="1">
      <c r="A345" s="2" t="s">
        <v>640</v>
      </c>
      <c r="B345" s="2" t="s">
        <v>641</v>
      </c>
      <c r="C345" s="2" t="s">
        <v>642</v>
      </c>
      <c r="D345" s="2" t="s">
        <v>643</v>
      </c>
      <c r="E345" s="2" t="s">
        <v>644</v>
      </c>
      <c r="F345" s="2" t="s">
        <v>645</v>
      </c>
      <c r="G345" s="3" t="s">
        <v>646</v>
      </c>
      <c r="H345" s="3" t="s">
        <v>647</v>
      </c>
      <c r="I345" s="3" t="s">
        <v>648</v>
      </c>
      <c r="J345" s="10"/>
      <c r="K345" s="4">
        <v>12</v>
      </c>
      <c r="L345" s="5" t="s">
        <v>661</v>
      </c>
      <c r="M345" s="12" t="s">
        <v>662</v>
      </c>
      <c r="N345" s="7">
        <f t="shared" si="5"/>
        <v>10</v>
      </c>
      <c r="O345" s="8">
        <v>3</v>
      </c>
      <c r="P345" s="8">
        <v>2</v>
      </c>
      <c r="Q345" s="8">
        <v>3</v>
      </c>
      <c r="R345" s="8">
        <v>2</v>
      </c>
      <c r="S345" s="9">
        <f>COUNTIFS($B$3:B345,B345,$D$3:D345,D345,$H$3:H345,H345)</f>
        <v>12</v>
      </c>
    </row>
    <row r="346" spans="1:19" ht="15" customHeight="1">
      <c r="A346" s="2" t="s">
        <v>640</v>
      </c>
      <c r="B346" s="2" t="s">
        <v>641</v>
      </c>
      <c r="C346" s="2" t="s">
        <v>642</v>
      </c>
      <c r="D346" s="2" t="s">
        <v>643</v>
      </c>
      <c r="E346" s="2" t="s">
        <v>644</v>
      </c>
      <c r="F346" s="2" t="s">
        <v>645</v>
      </c>
      <c r="G346" s="3" t="s">
        <v>646</v>
      </c>
      <c r="H346" s="3" t="s">
        <v>647</v>
      </c>
      <c r="I346" s="3" t="s">
        <v>648</v>
      </c>
      <c r="J346" s="10"/>
      <c r="K346" s="4">
        <v>13</v>
      </c>
      <c r="L346" s="5" t="s">
        <v>663</v>
      </c>
      <c r="M346" s="12" t="s">
        <v>664</v>
      </c>
      <c r="N346" s="7">
        <f t="shared" si="5"/>
        <v>60</v>
      </c>
      <c r="O346" s="8">
        <v>15</v>
      </c>
      <c r="P346" s="8">
        <v>15</v>
      </c>
      <c r="Q346" s="8">
        <v>15</v>
      </c>
      <c r="R346" s="8">
        <v>15</v>
      </c>
      <c r="S346" s="9">
        <f>COUNTIFS($B$3:B346,B346,$D$3:D346,D346,$H$3:H346,H346)</f>
        <v>13</v>
      </c>
    </row>
    <row r="347" spans="1:19" ht="15" customHeight="1">
      <c r="A347" s="2" t="s">
        <v>640</v>
      </c>
      <c r="B347" s="2" t="s">
        <v>641</v>
      </c>
      <c r="C347" s="2" t="s">
        <v>642</v>
      </c>
      <c r="D347" s="2" t="s">
        <v>643</v>
      </c>
      <c r="E347" s="2" t="s">
        <v>644</v>
      </c>
      <c r="F347" s="2" t="s">
        <v>645</v>
      </c>
      <c r="G347" s="3" t="s">
        <v>646</v>
      </c>
      <c r="H347" s="3" t="s">
        <v>647</v>
      </c>
      <c r="I347" s="3" t="s">
        <v>648</v>
      </c>
      <c r="J347" s="10"/>
      <c r="K347" s="4">
        <v>14</v>
      </c>
      <c r="L347" s="5" t="s">
        <v>665</v>
      </c>
      <c r="M347" s="6" t="s">
        <v>291</v>
      </c>
      <c r="N347" s="7">
        <f t="shared" si="5"/>
        <v>50</v>
      </c>
      <c r="O347" s="8">
        <v>15</v>
      </c>
      <c r="P347" s="8">
        <v>10</v>
      </c>
      <c r="Q347" s="8">
        <v>15</v>
      </c>
      <c r="R347" s="8">
        <v>10</v>
      </c>
      <c r="S347" s="9">
        <f>COUNTIFS($B$3:B347,B347,$D$3:D347,D347,$H$3:H347,H347)</f>
        <v>14</v>
      </c>
    </row>
    <row r="348" spans="1:19" ht="15" customHeight="1">
      <c r="A348" s="2" t="s">
        <v>640</v>
      </c>
      <c r="B348" s="2" t="s">
        <v>641</v>
      </c>
      <c r="C348" s="2" t="s">
        <v>642</v>
      </c>
      <c r="D348" s="2" t="s">
        <v>643</v>
      </c>
      <c r="E348" s="2" t="s">
        <v>644</v>
      </c>
      <c r="F348" s="2" t="s">
        <v>645</v>
      </c>
      <c r="G348" s="3" t="s">
        <v>646</v>
      </c>
      <c r="H348" s="3" t="s">
        <v>647</v>
      </c>
      <c r="I348" s="3" t="s">
        <v>648</v>
      </c>
      <c r="J348" s="10"/>
      <c r="K348" s="4">
        <v>15</v>
      </c>
      <c r="L348" s="5" t="s">
        <v>666</v>
      </c>
      <c r="M348" s="6" t="s">
        <v>214</v>
      </c>
      <c r="N348" s="7">
        <f t="shared" si="5"/>
        <v>40</v>
      </c>
      <c r="O348" s="8">
        <v>10</v>
      </c>
      <c r="P348" s="8">
        <v>10</v>
      </c>
      <c r="Q348" s="8">
        <v>10</v>
      </c>
      <c r="R348" s="8">
        <v>10</v>
      </c>
      <c r="S348" s="9">
        <f>COUNTIFS($B$3:B348,B348,$D$3:D348,D348,$H$3:H348,H348)</f>
        <v>15</v>
      </c>
    </row>
    <row r="349" spans="1:19" ht="15" customHeight="1">
      <c r="A349" s="2" t="s">
        <v>640</v>
      </c>
      <c r="B349" s="2" t="s">
        <v>641</v>
      </c>
      <c r="C349" s="2" t="s">
        <v>642</v>
      </c>
      <c r="D349" s="2" t="s">
        <v>643</v>
      </c>
      <c r="E349" s="2" t="s">
        <v>644</v>
      </c>
      <c r="F349" s="2" t="s">
        <v>645</v>
      </c>
      <c r="G349" s="3" t="s">
        <v>646</v>
      </c>
      <c r="H349" s="3" t="s">
        <v>647</v>
      </c>
      <c r="I349" s="3" t="s">
        <v>648</v>
      </c>
      <c r="J349" s="10"/>
      <c r="K349" s="4">
        <v>16</v>
      </c>
      <c r="L349" s="5" t="s">
        <v>667</v>
      </c>
      <c r="M349" s="6" t="s">
        <v>291</v>
      </c>
      <c r="N349" s="7">
        <f t="shared" si="5"/>
        <v>5</v>
      </c>
      <c r="O349" s="8">
        <v>1</v>
      </c>
      <c r="P349" s="8">
        <v>2</v>
      </c>
      <c r="Q349" s="8">
        <v>1</v>
      </c>
      <c r="R349" s="8">
        <v>1</v>
      </c>
      <c r="S349" s="9">
        <f>COUNTIFS($B$3:B349,B349,$D$3:D349,D349,$H$3:H349,H349)</f>
        <v>16</v>
      </c>
    </row>
    <row r="350" spans="1:19" ht="15" customHeight="1">
      <c r="A350" s="2" t="s">
        <v>640</v>
      </c>
      <c r="B350" s="2" t="s">
        <v>641</v>
      </c>
      <c r="C350" s="2" t="s">
        <v>642</v>
      </c>
      <c r="D350" s="2" t="s">
        <v>643</v>
      </c>
      <c r="E350" s="2" t="s">
        <v>644</v>
      </c>
      <c r="F350" s="2" t="s">
        <v>645</v>
      </c>
      <c r="G350" s="3" t="s">
        <v>646</v>
      </c>
      <c r="H350" s="3" t="s">
        <v>647</v>
      </c>
      <c r="I350" s="3" t="s">
        <v>648</v>
      </c>
      <c r="J350" s="10"/>
      <c r="K350" s="4">
        <v>17</v>
      </c>
      <c r="L350" s="5" t="s">
        <v>668</v>
      </c>
      <c r="M350" s="6" t="s">
        <v>307</v>
      </c>
      <c r="N350" s="7">
        <f t="shared" si="5"/>
        <v>100</v>
      </c>
      <c r="O350" s="8">
        <v>30</v>
      </c>
      <c r="P350" s="8">
        <v>20</v>
      </c>
      <c r="Q350" s="8">
        <v>30</v>
      </c>
      <c r="R350" s="8">
        <v>20</v>
      </c>
      <c r="S350" s="9">
        <f>COUNTIFS($B$3:B350,B350,$D$3:D350,D350,$H$3:H350,H350)</f>
        <v>17</v>
      </c>
    </row>
    <row r="351" spans="1:19" ht="15" customHeight="1">
      <c r="A351" s="2" t="s">
        <v>640</v>
      </c>
      <c r="B351" s="2" t="s">
        <v>641</v>
      </c>
      <c r="C351" s="2" t="s">
        <v>642</v>
      </c>
      <c r="D351" s="2" t="s">
        <v>643</v>
      </c>
      <c r="E351" s="2" t="s">
        <v>644</v>
      </c>
      <c r="F351" s="2" t="s">
        <v>645</v>
      </c>
      <c r="G351" s="3" t="s">
        <v>646</v>
      </c>
      <c r="H351" s="3" t="s">
        <v>647</v>
      </c>
      <c r="I351" s="3" t="s">
        <v>648</v>
      </c>
      <c r="J351" s="10"/>
      <c r="K351" s="4">
        <v>18</v>
      </c>
      <c r="L351" s="5" t="s">
        <v>669</v>
      </c>
      <c r="M351" s="6" t="s">
        <v>214</v>
      </c>
      <c r="N351" s="7">
        <f t="shared" si="5"/>
        <v>200</v>
      </c>
      <c r="O351" s="8">
        <v>50</v>
      </c>
      <c r="P351" s="8">
        <v>50</v>
      </c>
      <c r="Q351" s="8">
        <v>50</v>
      </c>
      <c r="R351" s="8">
        <v>50</v>
      </c>
      <c r="S351" s="9">
        <f>COUNTIFS($B$3:B351,B351,$D$3:D351,D351,$H$3:H351,H351)</f>
        <v>18</v>
      </c>
    </row>
    <row r="352" spans="1:19" ht="15" customHeight="1">
      <c r="A352" s="2" t="s">
        <v>640</v>
      </c>
      <c r="B352" s="2" t="s">
        <v>641</v>
      </c>
      <c r="C352" s="2" t="s">
        <v>642</v>
      </c>
      <c r="D352" s="2" t="s">
        <v>643</v>
      </c>
      <c r="E352" s="2" t="s">
        <v>644</v>
      </c>
      <c r="F352" s="2" t="s">
        <v>645</v>
      </c>
      <c r="G352" s="3" t="s">
        <v>646</v>
      </c>
      <c r="H352" s="3" t="s">
        <v>647</v>
      </c>
      <c r="I352" s="3" t="s">
        <v>648</v>
      </c>
      <c r="J352" s="10"/>
      <c r="K352" s="4">
        <v>19</v>
      </c>
      <c r="L352" s="5" t="s">
        <v>670</v>
      </c>
      <c r="M352" s="6" t="s">
        <v>173</v>
      </c>
      <c r="N352" s="7">
        <f t="shared" si="5"/>
        <v>2</v>
      </c>
      <c r="O352" s="8">
        <v>1</v>
      </c>
      <c r="P352" s="8">
        <v>0</v>
      </c>
      <c r="Q352" s="8">
        <v>1</v>
      </c>
      <c r="R352" s="8">
        <v>0</v>
      </c>
      <c r="S352" s="9">
        <f>COUNTIFS($B$3:B352,B352,$D$3:D352,D352,$H$3:H352,H352)</f>
        <v>19</v>
      </c>
    </row>
    <row r="353" spans="1:19" ht="15" customHeight="1">
      <c r="A353" s="2" t="s">
        <v>640</v>
      </c>
      <c r="B353" s="2" t="s">
        <v>641</v>
      </c>
      <c r="C353" s="2" t="s">
        <v>642</v>
      </c>
      <c r="D353" s="2" t="s">
        <v>643</v>
      </c>
      <c r="E353" s="2" t="s">
        <v>644</v>
      </c>
      <c r="F353" s="2" t="s">
        <v>645</v>
      </c>
      <c r="G353" s="3" t="s">
        <v>646</v>
      </c>
      <c r="H353" s="3" t="s">
        <v>647</v>
      </c>
      <c r="I353" s="3" t="s">
        <v>648</v>
      </c>
      <c r="J353" s="10"/>
      <c r="K353" s="4">
        <v>20</v>
      </c>
      <c r="L353" s="5" t="s">
        <v>671</v>
      </c>
      <c r="M353" s="6" t="s">
        <v>96</v>
      </c>
      <c r="N353" s="7">
        <f t="shared" si="5"/>
        <v>1</v>
      </c>
      <c r="O353" s="8">
        <v>0</v>
      </c>
      <c r="P353" s="8">
        <v>0</v>
      </c>
      <c r="Q353" s="8">
        <v>1</v>
      </c>
      <c r="R353" s="8">
        <v>0</v>
      </c>
      <c r="S353" s="9">
        <f>COUNTIFS($B$3:B353,B353,$D$3:D353,D353,$H$3:H353,H353)</f>
        <v>20</v>
      </c>
    </row>
    <row r="354" spans="1:19" ht="15" customHeight="1">
      <c r="A354" s="2" t="s">
        <v>640</v>
      </c>
      <c r="B354" s="2" t="s">
        <v>641</v>
      </c>
      <c r="C354" s="2" t="s">
        <v>642</v>
      </c>
      <c r="D354" s="2" t="s">
        <v>643</v>
      </c>
      <c r="E354" s="2" t="s">
        <v>644</v>
      </c>
      <c r="F354" s="2" t="s">
        <v>645</v>
      </c>
      <c r="G354" s="3" t="s">
        <v>646</v>
      </c>
      <c r="H354" s="3" t="s">
        <v>647</v>
      </c>
      <c r="I354" s="3" t="s">
        <v>648</v>
      </c>
      <c r="J354" s="14"/>
      <c r="K354" s="4">
        <v>21</v>
      </c>
      <c r="L354" s="5" t="s">
        <v>672</v>
      </c>
      <c r="M354" s="6" t="s">
        <v>603</v>
      </c>
      <c r="N354" s="7">
        <f t="shared" si="5"/>
        <v>1</v>
      </c>
      <c r="O354" s="8">
        <v>0</v>
      </c>
      <c r="P354" s="8">
        <v>1</v>
      </c>
      <c r="Q354" s="8">
        <v>0</v>
      </c>
      <c r="R354" s="8">
        <v>0</v>
      </c>
      <c r="S354" s="9">
        <f>COUNTIFS($B$3:B354,B354,$D$3:D354,D354,$H$3:H354,H354)</f>
        <v>21</v>
      </c>
    </row>
    <row r="355" spans="1:19" ht="15" customHeight="1">
      <c r="A355" s="2" t="s">
        <v>673</v>
      </c>
      <c r="B355" s="2" t="s">
        <v>674</v>
      </c>
      <c r="C355" s="2" t="s">
        <v>675</v>
      </c>
      <c r="D355" s="2" t="s">
        <v>676</v>
      </c>
      <c r="E355" s="2" t="s">
        <v>677</v>
      </c>
      <c r="F355" s="2" t="s">
        <v>678</v>
      </c>
      <c r="G355" s="3" t="s">
        <v>679</v>
      </c>
      <c r="H355" s="3" t="s">
        <v>680</v>
      </c>
      <c r="I355" s="3" t="s">
        <v>681</v>
      </c>
      <c r="J355" s="3"/>
      <c r="K355" s="4">
        <v>1</v>
      </c>
      <c r="L355" s="5" t="s">
        <v>682</v>
      </c>
      <c r="M355" s="6" t="s">
        <v>592</v>
      </c>
      <c r="N355" s="7">
        <f t="shared" si="5"/>
        <v>15500</v>
      </c>
      <c r="O355" s="8">
        <v>3875</v>
      </c>
      <c r="P355" s="8">
        <v>3875</v>
      </c>
      <c r="Q355" s="8">
        <v>3875</v>
      </c>
      <c r="R355" s="8">
        <v>3875</v>
      </c>
      <c r="S355" s="9">
        <f>COUNTIFS($B$3:B355,B355,$D$3:D355,D355,$H$3:H355,H355)</f>
        <v>1</v>
      </c>
    </row>
    <row r="356" spans="1:19" ht="15" customHeight="1">
      <c r="A356" s="2" t="s">
        <v>673</v>
      </c>
      <c r="B356" s="2" t="s">
        <v>674</v>
      </c>
      <c r="C356" s="2" t="s">
        <v>675</v>
      </c>
      <c r="D356" s="2" t="s">
        <v>676</v>
      </c>
      <c r="E356" s="2" t="s">
        <v>677</v>
      </c>
      <c r="F356" s="2" t="s">
        <v>678</v>
      </c>
      <c r="G356" s="3" t="s">
        <v>679</v>
      </c>
      <c r="H356" s="3" t="s">
        <v>680</v>
      </c>
      <c r="I356" s="3" t="s">
        <v>681</v>
      </c>
      <c r="J356" s="10"/>
      <c r="K356" s="4">
        <v>2</v>
      </c>
      <c r="L356" s="5" t="s">
        <v>683</v>
      </c>
      <c r="M356" s="6" t="s">
        <v>546</v>
      </c>
      <c r="N356" s="7">
        <f t="shared" si="5"/>
        <v>500</v>
      </c>
      <c r="O356" s="8">
        <v>125</v>
      </c>
      <c r="P356" s="8">
        <v>125</v>
      </c>
      <c r="Q356" s="8">
        <v>125</v>
      </c>
      <c r="R356" s="8">
        <v>125</v>
      </c>
      <c r="S356" s="9">
        <f>COUNTIFS($B$3:B356,B356,$D$3:D356,D356,$H$3:H356,H356)</f>
        <v>2</v>
      </c>
    </row>
    <row r="357" spans="1:19" ht="15" customHeight="1">
      <c r="A357" s="2" t="s">
        <v>673</v>
      </c>
      <c r="B357" s="2" t="s">
        <v>674</v>
      </c>
      <c r="C357" s="2" t="s">
        <v>675</v>
      </c>
      <c r="D357" s="2" t="s">
        <v>676</v>
      </c>
      <c r="E357" s="2" t="s">
        <v>677</v>
      </c>
      <c r="F357" s="2" t="s">
        <v>678</v>
      </c>
      <c r="G357" s="3" t="s">
        <v>679</v>
      </c>
      <c r="H357" s="3" t="s">
        <v>680</v>
      </c>
      <c r="I357" s="3" t="s">
        <v>681</v>
      </c>
      <c r="J357" s="10"/>
      <c r="K357" s="4">
        <v>3</v>
      </c>
      <c r="L357" s="5" t="s">
        <v>684</v>
      </c>
      <c r="M357" s="6" t="s">
        <v>546</v>
      </c>
      <c r="N357" s="7">
        <f t="shared" si="5"/>
        <v>20</v>
      </c>
      <c r="O357" s="8">
        <v>5</v>
      </c>
      <c r="P357" s="8">
        <v>5</v>
      </c>
      <c r="Q357" s="8">
        <v>5</v>
      </c>
      <c r="R357" s="8">
        <v>5</v>
      </c>
      <c r="S357" s="9">
        <f>COUNTIFS($B$3:B357,B357,$D$3:D357,D357,$H$3:H357,H357)</f>
        <v>3</v>
      </c>
    </row>
    <row r="358" spans="1:19" ht="15" customHeight="1">
      <c r="A358" s="2" t="s">
        <v>673</v>
      </c>
      <c r="B358" s="2" t="s">
        <v>674</v>
      </c>
      <c r="C358" s="2" t="s">
        <v>675</v>
      </c>
      <c r="D358" s="2" t="s">
        <v>676</v>
      </c>
      <c r="E358" s="2" t="s">
        <v>677</v>
      </c>
      <c r="F358" s="2" t="s">
        <v>678</v>
      </c>
      <c r="G358" s="3" t="s">
        <v>679</v>
      </c>
      <c r="H358" s="3" t="s">
        <v>680</v>
      </c>
      <c r="I358" s="3" t="s">
        <v>681</v>
      </c>
      <c r="J358" s="10"/>
      <c r="K358" s="4">
        <v>4</v>
      </c>
      <c r="L358" s="5" t="s">
        <v>685</v>
      </c>
      <c r="M358" s="6" t="s">
        <v>37</v>
      </c>
      <c r="N358" s="7">
        <f t="shared" si="5"/>
        <v>500</v>
      </c>
      <c r="O358" s="8">
        <v>125</v>
      </c>
      <c r="P358" s="8">
        <v>125</v>
      </c>
      <c r="Q358" s="8">
        <v>125</v>
      </c>
      <c r="R358" s="8">
        <v>125</v>
      </c>
      <c r="S358" s="9">
        <f>COUNTIFS($B$3:B358,B358,$D$3:D358,D358,$H$3:H358,H358)</f>
        <v>4</v>
      </c>
    </row>
    <row r="359" spans="1:19" ht="15" customHeight="1">
      <c r="A359" s="2" t="s">
        <v>673</v>
      </c>
      <c r="B359" s="2" t="s">
        <v>674</v>
      </c>
      <c r="C359" s="2" t="s">
        <v>675</v>
      </c>
      <c r="D359" s="2" t="s">
        <v>676</v>
      </c>
      <c r="E359" s="2" t="s">
        <v>677</v>
      </c>
      <c r="F359" s="2" t="s">
        <v>678</v>
      </c>
      <c r="G359" s="3" t="s">
        <v>679</v>
      </c>
      <c r="H359" s="3" t="s">
        <v>680</v>
      </c>
      <c r="I359" s="3" t="s">
        <v>681</v>
      </c>
      <c r="J359" s="10"/>
      <c r="K359" s="4">
        <v>5</v>
      </c>
      <c r="L359" s="5" t="s">
        <v>686</v>
      </c>
      <c r="M359" s="6" t="s">
        <v>687</v>
      </c>
      <c r="N359" s="7">
        <f t="shared" si="5"/>
        <v>5200</v>
      </c>
      <c r="O359" s="8">
        <v>1300</v>
      </c>
      <c r="P359" s="8">
        <v>1300</v>
      </c>
      <c r="Q359" s="8">
        <v>1300</v>
      </c>
      <c r="R359" s="8">
        <v>1300</v>
      </c>
      <c r="S359" s="9">
        <f>COUNTIFS($B$3:B359,B359,$D$3:D359,D359,$H$3:H359,H359)</f>
        <v>5</v>
      </c>
    </row>
    <row r="360" spans="1:19" ht="15" customHeight="1">
      <c r="A360" s="2" t="s">
        <v>673</v>
      </c>
      <c r="B360" s="2" t="s">
        <v>674</v>
      </c>
      <c r="C360" s="2" t="s">
        <v>675</v>
      </c>
      <c r="D360" s="2" t="s">
        <v>676</v>
      </c>
      <c r="E360" s="2" t="s">
        <v>677</v>
      </c>
      <c r="F360" s="2" t="s">
        <v>678</v>
      </c>
      <c r="G360" s="3" t="s">
        <v>679</v>
      </c>
      <c r="H360" s="3" t="s">
        <v>680</v>
      </c>
      <c r="I360" s="3" t="s">
        <v>681</v>
      </c>
      <c r="J360" s="10"/>
      <c r="K360" s="4">
        <v>6</v>
      </c>
      <c r="L360" s="5" t="s">
        <v>688</v>
      </c>
      <c r="M360" s="6" t="s">
        <v>610</v>
      </c>
      <c r="N360" s="7">
        <f t="shared" si="5"/>
        <v>100</v>
      </c>
      <c r="O360" s="8">
        <v>25</v>
      </c>
      <c r="P360" s="8">
        <v>25</v>
      </c>
      <c r="Q360" s="8">
        <v>25</v>
      </c>
      <c r="R360" s="8">
        <v>25</v>
      </c>
      <c r="S360" s="9">
        <f>COUNTIFS($B$3:B360,B360,$D$3:D360,D360,$H$3:H360,H360)</f>
        <v>6</v>
      </c>
    </row>
    <row r="361" spans="1:19" ht="15" customHeight="1">
      <c r="A361" s="2" t="s">
        <v>673</v>
      </c>
      <c r="B361" s="2" t="s">
        <v>674</v>
      </c>
      <c r="C361" s="2" t="s">
        <v>675</v>
      </c>
      <c r="D361" s="2" t="s">
        <v>676</v>
      </c>
      <c r="E361" s="2" t="s">
        <v>677</v>
      </c>
      <c r="F361" s="2" t="s">
        <v>678</v>
      </c>
      <c r="G361" s="3" t="s">
        <v>679</v>
      </c>
      <c r="H361" s="3" t="s">
        <v>680</v>
      </c>
      <c r="I361" s="3" t="s">
        <v>681</v>
      </c>
      <c r="J361" s="10"/>
      <c r="K361" s="4">
        <v>7</v>
      </c>
      <c r="L361" s="5" t="s">
        <v>689</v>
      </c>
      <c r="M361" s="6" t="s">
        <v>687</v>
      </c>
      <c r="N361" s="7">
        <f t="shared" si="5"/>
        <v>200000</v>
      </c>
      <c r="O361" s="8">
        <v>50000</v>
      </c>
      <c r="P361" s="8">
        <v>50000</v>
      </c>
      <c r="Q361" s="8">
        <v>50000</v>
      </c>
      <c r="R361" s="8">
        <v>50000</v>
      </c>
      <c r="S361" s="9">
        <f>COUNTIFS($B$3:B361,B361,$D$3:D361,D361,$H$3:H361,H361)</f>
        <v>7</v>
      </c>
    </row>
    <row r="362" spans="1:19" ht="15" customHeight="1">
      <c r="A362" s="2" t="s">
        <v>673</v>
      </c>
      <c r="B362" s="2" t="s">
        <v>674</v>
      </c>
      <c r="C362" s="2" t="s">
        <v>675</v>
      </c>
      <c r="D362" s="2" t="s">
        <v>676</v>
      </c>
      <c r="E362" s="2" t="s">
        <v>677</v>
      </c>
      <c r="F362" s="2" t="s">
        <v>678</v>
      </c>
      <c r="G362" s="3" t="s">
        <v>679</v>
      </c>
      <c r="H362" s="3" t="s">
        <v>680</v>
      </c>
      <c r="I362" s="3" t="s">
        <v>681</v>
      </c>
      <c r="J362" s="10"/>
      <c r="K362" s="4">
        <v>8</v>
      </c>
      <c r="L362" s="5" t="s">
        <v>690</v>
      </c>
      <c r="M362" s="6" t="s">
        <v>691</v>
      </c>
      <c r="N362" s="7">
        <f t="shared" si="5"/>
        <v>1000</v>
      </c>
      <c r="O362" s="8">
        <v>250</v>
      </c>
      <c r="P362" s="8">
        <v>250</v>
      </c>
      <c r="Q362" s="8">
        <v>250</v>
      </c>
      <c r="R362" s="8">
        <v>250</v>
      </c>
      <c r="S362" s="9">
        <f>COUNTIFS($B$3:B362,B362,$D$3:D362,D362,$H$3:H362,H362)</f>
        <v>8</v>
      </c>
    </row>
    <row r="363" spans="1:19" ht="15" customHeight="1">
      <c r="A363" s="2" t="s">
        <v>673</v>
      </c>
      <c r="B363" s="2" t="s">
        <v>674</v>
      </c>
      <c r="C363" s="2" t="s">
        <v>675</v>
      </c>
      <c r="D363" s="2" t="s">
        <v>676</v>
      </c>
      <c r="E363" s="2" t="s">
        <v>677</v>
      </c>
      <c r="F363" s="2" t="s">
        <v>678</v>
      </c>
      <c r="G363" s="3" t="s">
        <v>679</v>
      </c>
      <c r="H363" s="3" t="s">
        <v>680</v>
      </c>
      <c r="I363" s="3" t="s">
        <v>681</v>
      </c>
      <c r="J363" s="10"/>
      <c r="K363" s="4">
        <v>9</v>
      </c>
      <c r="L363" s="11" t="s">
        <v>692</v>
      </c>
      <c r="M363" s="6" t="s">
        <v>610</v>
      </c>
      <c r="N363" s="7">
        <f t="shared" si="5"/>
        <v>4</v>
      </c>
      <c r="O363" s="8">
        <v>1</v>
      </c>
      <c r="P363" s="8">
        <v>1</v>
      </c>
      <c r="Q363" s="8">
        <v>1</v>
      </c>
      <c r="R363" s="8">
        <v>1</v>
      </c>
      <c r="S363" s="9">
        <f>COUNTIFS($B$3:B363,B363,$D$3:D363,D363,$H$3:H363,H363)</f>
        <v>9</v>
      </c>
    </row>
    <row r="364" spans="1:19" ht="15" customHeight="1">
      <c r="A364" s="2" t="s">
        <v>673</v>
      </c>
      <c r="B364" s="2" t="s">
        <v>674</v>
      </c>
      <c r="C364" s="2" t="s">
        <v>675</v>
      </c>
      <c r="D364" s="2" t="s">
        <v>676</v>
      </c>
      <c r="E364" s="2" t="s">
        <v>677</v>
      </c>
      <c r="F364" s="2" t="s">
        <v>678</v>
      </c>
      <c r="G364" s="3" t="s">
        <v>679</v>
      </c>
      <c r="H364" s="3" t="s">
        <v>680</v>
      </c>
      <c r="I364" s="3" t="s">
        <v>681</v>
      </c>
      <c r="J364" s="10"/>
      <c r="K364" s="4">
        <v>10</v>
      </c>
      <c r="L364" s="5" t="s">
        <v>693</v>
      </c>
      <c r="M364" s="6" t="s">
        <v>180</v>
      </c>
      <c r="N364" s="7">
        <f t="shared" si="5"/>
        <v>16</v>
      </c>
      <c r="O364" s="8">
        <v>4</v>
      </c>
      <c r="P364" s="8">
        <v>4</v>
      </c>
      <c r="Q364" s="8">
        <v>4</v>
      </c>
      <c r="R364" s="8">
        <v>4</v>
      </c>
      <c r="S364" s="9">
        <f>COUNTIFS($B$3:B364,B364,$D$3:D364,D364,$H$3:H364,H364)</f>
        <v>10</v>
      </c>
    </row>
    <row r="365" spans="1:19" ht="15" customHeight="1">
      <c r="A365" s="2" t="s">
        <v>673</v>
      </c>
      <c r="B365" s="2" t="s">
        <v>674</v>
      </c>
      <c r="C365" s="2" t="s">
        <v>675</v>
      </c>
      <c r="D365" s="2" t="s">
        <v>676</v>
      </c>
      <c r="E365" s="2" t="s">
        <v>677</v>
      </c>
      <c r="F365" s="2" t="s">
        <v>678</v>
      </c>
      <c r="G365" s="3" t="s">
        <v>679</v>
      </c>
      <c r="H365" s="3" t="s">
        <v>680</v>
      </c>
      <c r="I365" s="3" t="s">
        <v>681</v>
      </c>
      <c r="J365" s="10"/>
      <c r="K365" s="4">
        <v>11</v>
      </c>
      <c r="L365" s="11" t="s">
        <v>694</v>
      </c>
      <c r="M365" s="6" t="s">
        <v>695</v>
      </c>
      <c r="N365" s="7">
        <f t="shared" si="5"/>
        <v>4</v>
      </c>
      <c r="O365" s="8">
        <v>1</v>
      </c>
      <c r="P365" s="8">
        <v>1</v>
      </c>
      <c r="Q365" s="8">
        <v>1</v>
      </c>
      <c r="R365" s="8">
        <v>1</v>
      </c>
      <c r="S365" s="9">
        <f>COUNTIFS($B$3:B365,B365,$D$3:D365,D365,$H$3:H365,H365)</f>
        <v>11</v>
      </c>
    </row>
    <row r="366" spans="1:19" ht="15" customHeight="1">
      <c r="A366" s="2" t="s">
        <v>673</v>
      </c>
      <c r="B366" s="2" t="s">
        <v>674</v>
      </c>
      <c r="C366" s="2" t="s">
        <v>675</v>
      </c>
      <c r="D366" s="2" t="s">
        <v>676</v>
      </c>
      <c r="E366" s="2" t="s">
        <v>677</v>
      </c>
      <c r="F366" s="2" t="s">
        <v>678</v>
      </c>
      <c r="G366" s="3" t="s">
        <v>679</v>
      </c>
      <c r="H366" s="3" t="s">
        <v>680</v>
      </c>
      <c r="I366" s="3" t="s">
        <v>681</v>
      </c>
      <c r="J366" s="10"/>
      <c r="K366" s="4">
        <v>12</v>
      </c>
      <c r="L366" s="11" t="s">
        <v>696</v>
      </c>
      <c r="M366" s="6" t="s">
        <v>697</v>
      </c>
      <c r="N366" s="7">
        <f t="shared" si="5"/>
        <v>4</v>
      </c>
      <c r="O366" s="8">
        <v>1</v>
      </c>
      <c r="P366" s="8">
        <v>1</v>
      </c>
      <c r="Q366" s="8">
        <v>1</v>
      </c>
      <c r="R366" s="8">
        <v>1</v>
      </c>
      <c r="S366" s="9">
        <f>COUNTIFS($B$3:B366,B366,$D$3:D366,D366,$H$3:H366,H366)</f>
        <v>12</v>
      </c>
    </row>
    <row r="367" spans="1:19" ht="15" customHeight="1">
      <c r="A367" s="2" t="s">
        <v>673</v>
      </c>
      <c r="B367" s="2" t="s">
        <v>674</v>
      </c>
      <c r="C367" s="2" t="s">
        <v>675</v>
      </c>
      <c r="D367" s="2" t="s">
        <v>676</v>
      </c>
      <c r="E367" s="2" t="s">
        <v>677</v>
      </c>
      <c r="F367" s="2" t="s">
        <v>678</v>
      </c>
      <c r="G367" s="3" t="s">
        <v>679</v>
      </c>
      <c r="H367" s="3" t="s">
        <v>680</v>
      </c>
      <c r="I367" s="3" t="s">
        <v>681</v>
      </c>
      <c r="J367" s="14"/>
      <c r="K367" s="4">
        <v>13</v>
      </c>
      <c r="L367" s="5" t="s">
        <v>698</v>
      </c>
      <c r="M367" s="6" t="s">
        <v>599</v>
      </c>
      <c r="N367" s="7">
        <f t="shared" si="5"/>
        <v>240</v>
      </c>
      <c r="O367" s="8">
        <v>60</v>
      </c>
      <c r="P367" s="8">
        <v>60</v>
      </c>
      <c r="Q367" s="8">
        <v>60</v>
      </c>
      <c r="R367" s="8">
        <v>60</v>
      </c>
      <c r="S367" s="9">
        <f>COUNTIFS($B$3:B367,B367,$D$3:D367,D367,$H$3:H367,H367)</f>
        <v>13</v>
      </c>
    </row>
    <row r="368" spans="1:19" ht="15" customHeight="1">
      <c r="A368" s="2" t="s">
        <v>673</v>
      </c>
      <c r="B368" s="2" t="s">
        <v>674</v>
      </c>
      <c r="C368" s="2" t="s">
        <v>675</v>
      </c>
      <c r="D368" s="2" t="s">
        <v>699</v>
      </c>
      <c r="E368" s="2" t="s">
        <v>700</v>
      </c>
      <c r="F368" s="2" t="s">
        <v>678</v>
      </c>
      <c r="G368" s="3" t="s">
        <v>679</v>
      </c>
      <c r="H368" s="3" t="s">
        <v>701</v>
      </c>
      <c r="I368" s="3" t="s">
        <v>702</v>
      </c>
      <c r="J368" s="3"/>
      <c r="K368" s="4">
        <v>1</v>
      </c>
      <c r="L368" s="5" t="s">
        <v>703</v>
      </c>
      <c r="M368" s="6" t="s">
        <v>704</v>
      </c>
      <c r="N368" s="7">
        <f t="shared" si="5"/>
        <v>1500</v>
      </c>
      <c r="O368" s="8">
        <v>800</v>
      </c>
      <c r="P368" s="8">
        <v>250</v>
      </c>
      <c r="Q368" s="8">
        <v>250</v>
      </c>
      <c r="R368" s="8">
        <v>200</v>
      </c>
      <c r="S368" s="9">
        <f>COUNTIFS($B$3:B368,B368,$D$3:D368,D368,$H$3:H368,H368)</f>
        <v>1</v>
      </c>
    </row>
    <row r="369" spans="1:19" ht="15" customHeight="1">
      <c r="A369" s="2" t="s">
        <v>673</v>
      </c>
      <c r="B369" s="2" t="s">
        <v>674</v>
      </c>
      <c r="C369" s="2" t="s">
        <v>675</v>
      </c>
      <c r="D369" s="2" t="s">
        <v>699</v>
      </c>
      <c r="E369" s="2" t="s">
        <v>700</v>
      </c>
      <c r="F369" s="2" t="s">
        <v>678</v>
      </c>
      <c r="G369" s="3" t="s">
        <v>679</v>
      </c>
      <c r="H369" s="3" t="s">
        <v>701</v>
      </c>
      <c r="I369" s="3" t="s">
        <v>702</v>
      </c>
      <c r="J369" s="10"/>
      <c r="K369" s="4">
        <v>2</v>
      </c>
      <c r="L369" s="5" t="s">
        <v>705</v>
      </c>
      <c r="M369" s="6" t="s">
        <v>599</v>
      </c>
      <c r="N369" s="7">
        <f t="shared" si="5"/>
        <v>16</v>
      </c>
      <c r="O369" s="8">
        <v>4</v>
      </c>
      <c r="P369" s="8">
        <v>4</v>
      </c>
      <c r="Q369" s="8">
        <v>4</v>
      </c>
      <c r="R369" s="8">
        <v>4</v>
      </c>
      <c r="S369" s="9">
        <f>COUNTIFS($B$3:B369,B369,$D$3:D369,D369,$H$3:H369,H369)</f>
        <v>2</v>
      </c>
    </row>
    <row r="370" spans="1:19" ht="15" customHeight="1">
      <c r="A370" s="2" t="s">
        <v>673</v>
      </c>
      <c r="B370" s="2" t="s">
        <v>674</v>
      </c>
      <c r="C370" s="2" t="s">
        <v>675</v>
      </c>
      <c r="D370" s="2" t="s">
        <v>699</v>
      </c>
      <c r="E370" s="2" t="s">
        <v>700</v>
      </c>
      <c r="F370" s="2" t="s">
        <v>678</v>
      </c>
      <c r="G370" s="3" t="s">
        <v>679</v>
      </c>
      <c r="H370" s="3" t="s">
        <v>701</v>
      </c>
      <c r="I370" s="3" t="s">
        <v>702</v>
      </c>
      <c r="J370" s="14"/>
      <c r="K370" s="4">
        <v>3</v>
      </c>
      <c r="L370" s="5" t="s">
        <v>706</v>
      </c>
      <c r="M370" s="6" t="s">
        <v>37</v>
      </c>
      <c r="N370" s="7">
        <f t="shared" si="5"/>
        <v>16</v>
      </c>
      <c r="O370" s="8">
        <v>4</v>
      </c>
      <c r="P370" s="8">
        <v>4</v>
      </c>
      <c r="Q370" s="8">
        <v>4</v>
      </c>
      <c r="R370" s="8">
        <v>4</v>
      </c>
      <c r="S370" s="9">
        <f>COUNTIFS($B$3:B370,B370,$D$3:D370,D370,$H$3:H370,H370)</f>
        <v>3</v>
      </c>
    </row>
    <row r="371" spans="1:19" ht="15" customHeight="1">
      <c r="A371" s="2" t="s">
        <v>673</v>
      </c>
      <c r="B371" s="2" t="s">
        <v>674</v>
      </c>
      <c r="C371" s="2" t="s">
        <v>675</v>
      </c>
      <c r="D371" s="2" t="s">
        <v>707</v>
      </c>
      <c r="E371" s="2" t="s">
        <v>675</v>
      </c>
      <c r="F371" s="2" t="s">
        <v>455</v>
      </c>
      <c r="G371" s="3" t="s">
        <v>708</v>
      </c>
      <c r="H371" s="3" t="s">
        <v>709</v>
      </c>
      <c r="I371" s="3" t="s">
        <v>710</v>
      </c>
      <c r="J371" s="3"/>
      <c r="K371" s="4">
        <v>1</v>
      </c>
      <c r="L371" s="5" t="s">
        <v>711</v>
      </c>
      <c r="M371" s="6" t="s">
        <v>712</v>
      </c>
      <c r="N371" s="7">
        <f t="shared" si="5"/>
        <v>100</v>
      </c>
      <c r="O371" s="8">
        <v>25</v>
      </c>
      <c r="P371" s="8">
        <v>25</v>
      </c>
      <c r="Q371" s="8">
        <v>25</v>
      </c>
      <c r="R371" s="8">
        <v>25</v>
      </c>
      <c r="S371" s="9">
        <f>COUNTIFS($B$3:B371,B371,$D$3:D371,D371,$H$3:H371,H371)</f>
        <v>1</v>
      </c>
    </row>
    <row r="372" spans="1:19" ht="15" customHeight="1">
      <c r="A372" s="2" t="s">
        <v>673</v>
      </c>
      <c r="B372" s="2" t="s">
        <v>674</v>
      </c>
      <c r="C372" s="2" t="s">
        <v>675</v>
      </c>
      <c r="D372" s="2" t="s">
        <v>707</v>
      </c>
      <c r="E372" s="2" t="s">
        <v>675</v>
      </c>
      <c r="F372" s="2" t="s">
        <v>455</v>
      </c>
      <c r="G372" s="3" t="s">
        <v>708</v>
      </c>
      <c r="H372" s="3" t="s">
        <v>709</v>
      </c>
      <c r="I372" s="3" t="s">
        <v>710</v>
      </c>
      <c r="J372" s="10"/>
      <c r="K372" s="4">
        <v>2</v>
      </c>
      <c r="L372" s="5" t="s">
        <v>713</v>
      </c>
      <c r="M372" s="6" t="s">
        <v>714</v>
      </c>
      <c r="N372" s="7">
        <f t="shared" si="5"/>
        <v>180</v>
      </c>
      <c r="O372" s="8">
        <v>45</v>
      </c>
      <c r="P372" s="8">
        <v>45</v>
      </c>
      <c r="Q372" s="8">
        <v>45</v>
      </c>
      <c r="R372" s="8">
        <v>45</v>
      </c>
      <c r="S372" s="9">
        <f>COUNTIFS($B$3:B372,B372,$D$3:D372,D372,$H$3:H372,H372)</f>
        <v>2</v>
      </c>
    </row>
    <row r="373" spans="1:19" ht="15" customHeight="1">
      <c r="A373" s="2" t="s">
        <v>673</v>
      </c>
      <c r="B373" s="2" t="s">
        <v>674</v>
      </c>
      <c r="C373" s="2" t="s">
        <v>675</v>
      </c>
      <c r="D373" s="2" t="s">
        <v>707</v>
      </c>
      <c r="E373" s="2" t="s">
        <v>675</v>
      </c>
      <c r="F373" s="2" t="s">
        <v>455</v>
      </c>
      <c r="G373" s="3" t="s">
        <v>708</v>
      </c>
      <c r="H373" s="3" t="s">
        <v>709</v>
      </c>
      <c r="I373" s="3" t="s">
        <v>710</v>
      </c>
      <c r="J373" s="10"/>
      <c r="K373" s="4">
        <v>3</v>
      </c>
      <c r="L373" s="5" t="s">
        <v>715</v>
      </c>
      <c r="M373" s="6" t="s">
        <v>716</v>
      </c>
      <c r="N373" s="7">
        <f t="shared" si="5"/>
        <v>4000</v>
      </c>
      <c r="O373" s="13">
        <v>1000</v>
      </c>
      <c r="P373" s="13">
        <v>1000</v>
      </c>
      <c r="Q373" s="13">
        <v>1000</v>
      </c>
      <c r="R373" s="13">
        <v>1000</v>
      </c>
      <c r="S373" s="9">
        <f>COUNTIFS($B$3:B373,B373,$D$3:D373,D373,$H$3:H373,H373)</f>
        <v>3</v>
      </c>
    </row>
    <row r="374" spans="1:19" ht="15" customHeight="1">
      <c r="A374" s="2" t="s">
        <v>673</v>
      </c>
      <c r="B374" s="2" t="s">
        <v>674</v>
      </c>
      <c r="C374" s="2" t="s">
        <v>675</v>
      </c>
      <c r="D374" s="2" t="s">
        <v>707</v>
      </c>
      <c r="E374" s="2" t="s">
        <v>675</v>
      </c>
      <c r="F374" s="2" t="s">
        <v>455</v>
      </c>
      <c r="G374" s="3" t="s">
        <v>708</v>
      </c>
      <c r="H374" s="3" t="s">
        <v>709</v>
      </c>
      <c r="I374" s="3" t="s">
        <v>710</v>
      </c>
      <c r="J374" s="14"/>
      <c r="K374" s="4">
        <v>4</v>
      </c>
      <c r="L374" s="5" t="s">
        <v>717</v>
      </c>
      <c r="M374" s="6" t="s">
        <v>37</v>
      </c>
      <c r="N374" s="7">
        <f t="shared" si="5"/>
        <v>280</v>
      </c>
      <c r="O374" s="8">
        <v>70</v>
      </c>
      <c r="P374" s="8">
        <v>70</v>
      </c>
      <c r="Q374" s="8">
        <v>70</v>
      </c>
      <c r="R374" s="8">
        <v>70</v>
      </c>
      <c r="S374" s="9">
        <f>COUNTIFS($B$3:B374,B374,$D$3:D374,D374,$H$3:H374,H374)</f>
        <v>4</v>
      </c>
    </row>
    <row r="375" spans="1:19" ht="15" customHeight="1">
      <c r="A375" s="2" t="s">
        <v>673</v>
      </c>
      <c r="B375" s="2" t="s">
        <v>674</v>
      </c>
      <c r="C375" s="2" t="s">
        <v>675</v>
      </c>
      <c r="D375" s="3" t="s">
        <v>718</v>
      </c>
      <c r="E375" s="2" t="s">
        <v>719</v>
      </c>
      <c r="F375" s="2" t="s">
        <v>498</v>
      </c>
      <c r="G375" s="3" t="s">
        <v>499</v>
      </c>
      <c r="H375" s="3" t="s">
        <v>500</v>
      </c>
      <c r="I375" s="3" t="s">
        <v>720</v>
      </c>
      <c r="J375" s="3"/>
      <c r="K375" s="4">
        <v>1</v>
      </c>
      <c r="L375" s="5" t="s">
        <v>721</v>
      </c>
      <c r="M375" s="6" t="s">
        <v>610</v>
      </c>
      <c r="N375" s="7">
        <f t="shared" si="5"/>
        <v>10000</v>
      </c>
      <c r="O375" s="8">
        <v>2500</v>
      </c>
      <c r="P375" s="8">
        <v>2500</v>
      </c>
      <c r="Q375" s="8">
        <v>2500</v>
      </c>
      <c r="R375" s="8">
        <v>2500</v>
      </c>
      <c r="S375" s="9">
        <f>COUNTIFS($B$3:B375,B375,$D$3:D375,D375,$H$3:H375,H375)</f>
        <v>1</v>
      </c>
    </row>
    <row r="376" spans="1:19" ht="15" customHeight="1">
      <c r="A376" s="2" t="s">
        <v>673</v>
      </c>
      <c r="B376" s="2" t="s">
        <v>674</v>
      </c>
      <c r="C376" s="2" t="s">
        <v>675</v>
      </c>
      <c r="D376" s="3" t="s">
        <v>718</v>
      </c>
      <c r="E376" s="2" t="s">
        <v>719</v>
      </c>
      <c r="F376" s="2" t="s">
        <v>498</v>
      </c>
      <c r="G376" s="3" t="s">
        <v>499</v>
      </c>
      <c r="H376" s="3" t="s">
        <v>500</v>
      </c>
      <c r="I376" s="3" t="s">
        <v>720</v>
      </c>
      <c r="J376" s="10"/>
      <c r="K376" s="4">
        <v>2</v>
      </c>
      <c r="L376" s="5" t="s">
        <v>722</v>
      </c>
      <c r="M376" s="6" t="s">
        <v>599</v>
      </c>
      <c r="N376" s="7">
        <f t="shared" si="5"/>
        <v>6600</v>
      </c>
      <c r="O376" s="8">
        <v>1650</v>
      </c>
      <c r="P376" s="8">
        <v>1650</v>
      </c>
      <c r="Q376" s="8">
        <v>1650</v>
      </c>
      <c r="R376" s="8">
        <v>1650</v>
      </c>
      <c r="S376" s="9">
        <f>COUNTIFS($B$3:B376,B376,$D$3:D376,D376,$H$3:H376,H376)</f>
        <v>2</v>
      </c>
    </row>
    <row r="377" spans="1:19" ht="15" customHeight="1">
      <c r="A377" s="2" t="s">
        <v>673</v>
      </c>
      <c r="B377" s="2" t="s">
        <v>674</v>
      </c>
      <c r="C377" s="2" t="s">
        <v>675</v>
      </c>
      <c r="D377" s="3" t="s">
        <v>718</v>
      </c>
      <c r="E377" s="2" t="s">
        <v>719</v>
      </c>
      <c r="F377" s="2" t="s">
        <v>498</v>
      </c>
      <c r="G377" s="3" t="s">
        <v>499</v>
      </c>
      <c r="H377" s="3" t="s">
        <v>500</v>
      </c>
      <c r="I377" s="3" t="s">
        <v>720</v>
      </c>
      <c r="J377" s="10"/>
      <c r="K377" s="4">
        <v>3</v>
      </c>
      <c r="L377" s="5" t="s">
        <v>723</v>
      </c>
      <c r="M377" s="6" t="s">
        <v>173</v>
      </c>
      <c r="N377" s="7">
        <f t="shared" si="5"/>
        <v>1</v>
      </c>
      <c r="O377" s="8">
        <v>0</v>
      </c>
      <c r="P377" s="8">
        <v>0</v>
      </c>
      <c r="Q377" s="8">
        <v>0</v>
      </c>
      <c r="R377" s="8">
        <v>1</v>
      </c>
      <c r="S377" s="9">
        <f>COUNTIFS($B$3:B377,B377,$D$3:D377,D377,$H$3:H377,H377)</f>
        <v>3</v>
      </c>
    </row>
    <row r="378" spans="1:19" ht="15" customHeight="1">
      <c r="A378" s="2" t="s">
        <v>673</v>
      </c>
      <c r="B378" s="2" t="s">
        <v>674</v>
      </c>
      <c r="C378" s="2" t="s">
        <v>675</v>
      </c>
      <c r="D378" s="3" t="s">
        <v>718</v>
      </c>
      <c r="E378" s="2" t="s">
        <v>719</v>
      </c>
      <c r="F378" s="2" t="s">
        <v>498</v>
      </c>
      <c r="G378" s="3" t="s">
        <v>499</v>
      </c>
      <c r="H378" s="3" t="s">
        <v>500</v>
      </c>
      <c r="I378" s="3" t="s">
        <v>720</v>
      </c>
      <c r="J378" s="10"/>
      <c r="K378" s="4">
        <v>4</v>
      </c>
      <c r="L378" s="5" t="s">
        <v>724</v>
      </c>
      <c r="M378" s="6" t="s">
        <v>725</v>
      </c>
      <c r="N378" s="7">
        <f t="shared" si="5"/>
        <v>200</v>
      </c>
      <c r="O378" s="8">
        <v>50</v>
      </c>
      <c r="P378" s="8">
        <v>50</v>
      </c>
      <c r="Q378" s="8">
        <v>50</v>
      </c>
      <c r="R378" s="8">
        <v>50</v>
      </c>
      <c r="S378" s="9">
        <f>COUNTIFS($B$3:B378,B378,$D$3:D378,D378,$H$3:H378,H378)</f>
        <v>4</v>
      </c>
    </row>
    <row r="379" spans="1:19" ht="15" customHeight="1">
      <c r="A379" s="2" t="s">
        <v>673</v>
      </c>
      <c r="B379" s="2" t="s">
        <v>674</v>
      </c>
      <c r="C379" s="2" t="s">
        <v>675</v>
      </c>
      <c r="D379" s="3" t="s">
        <v>718</v>
      </c>
      <c r="E379" s="2" t="s">
        <v>719</v>
      </c>
      <c r="F379" s="2" t="s">
        <v>498</v>
      </c>
      <c r="G379" s="3" t="s">
        <v>499</v>
      </c>
      <c r="H379" s="3" t="s">
        <v>500</v>
      </c>
      <c r="I379" s="3" t="s">
        <v>720</v>
      </c>
      <c r="J379" s="10"/>
      <c r="K379" s="4">
        <v>5</v>
      </c>
      <c r="L379" s="5" t="s">
        <v>726</v>
      </c>
      <c r="M379" s="6" t="s">
        <v>727</v>
      </c>
      <c r="N379" s="7">
        <f t="shared" si="5"/>
        <v>40</v>
      </c>
      <c r="O379" s="8">
        <v>10</v>
      </c>
      <c r="P379" s="8">
        <v>10</v>
      </c>
      <c r="Q379" s="8">
        <v>10</v>
      </c>
      <c r="R379" s="8">
        <v>10</v>
      </c>
      <c r="S379" s="9">
        <f>COUNTIFS($B$3:B379,B379,$D$3:D379,D379,$H$3:H379,H379)</f>
        <v>5</v>
      </c>
    </row>
    <row r="380" spans="1:19" ht="15" customHeight="1">
      <c r="A380" s="2" t="s">
        <v>673</v>
      </c>
      <c r="B380" s="2" t="s">
        <v>674</v>
      </c>
      <c r="C380" s="2" t="s">
        <v>675</v>
      </c>
      <c r="D380" s="3" t="s">
        <v>718</v>
      </c>
      <c r="E380" s="2" t="s">
        <v>719</v>
      </c>
      <c r="F380" s="2" t="s">
        <v>498</v>
      </c>
      <c r="G380" s="3" t="s">
        <v>499</v>
      </c>
      <c r="H380" s="3" t="s">
        <v>500</v>
      </c>
      <c r="I380" s="3" t="s">
        <v>720</v>
      </c>
      <c r="J380" s="10"/>
      <c r="K380" s="4">
        <v>6</v>
      </c>
      <c r="L380" s="5" t="s">
        <v>728</v>
      </c>
      <c r="M380" s="6" t="s">
        <v>729</v>
      </c>
      <c r="N380" s="7">
        <f t="shared" si="5"/>
        <v>80</v>
      </c>
      <c r="O380" s="8">
        <v>20</v>
      </c>
      <c r="P380" s="8">
        <v>20</v>
      </c>
      <c r="Q380" s="8">
        <v>20</v>
      </c>
      <c r="R380" s="8">
        <v>20</v>
      </c>
      <c r="S380" s="9">
        <f>COUNTIFS($B$3:B380,B380,$D$3:D380,D380,$H$3:H380,H380)</f>
        <v>6</v>
      </c>
    </row>
    <row r="381" spans="1:19" ht="15" customHeight="1">
      <c r="A381" s="2" t="s">
        <v>673</v>
      </c>
      <c r="B381" s="2" t="s">
        <v>674</v>
      </c>
      <c r="C381" s="2" t="s">
        <v>675</v>
      </c>
      <c r="D381" s="3" t="s">
        <v>718</v>
      </c>
      <c r="E381" s="2" t="s">
        <v>719</v>
      </c>
      <c r="F381" s="2" t="s">
        <v>498</v>
      </c>
      <c r="G381" s="3" t="s">
        <v>499</v>
      </c>
      <c r="H381" s="3" t="s">
        <v>500</v>
      </c>
      <c r="I381" s="3" t="s">
        <v>720</v>
      </c>
      <c r="J381" s="10"/>
      <c r="K381" s="4">
        <v>7</v>
      </c>
      <c r="L381" s="5" t="s">
        <v>730</v>
      </c>
      <c r="M381" s="6" t="s">
        <v>29</v>
      </c>
      <c r="N381" s="7">
        <f t="shared" si="5"/>
        <v>20</v>
      </c>
      <c r="O381" s="8">
        <v>5</v>
      </c>
      <c r="P381" s="8">
        <v>5</v>
      </c>
      <c r="Q381" s="8">
        <v>5</v>
      </c>
      <c r="R381" s="8">
        <v>5</v>
      </c>
      <c r="S381" s="9">
        <f>COUNTIFS($B$3:B381,B381,$D$3:D381,D381,$H$3:H381,H381)</f>
        <v>7</v>
      </c>
    </row>
    <row r="382" spans="1:19" ht="15" customHeight="1">
      <c r="A382" s="2" t="s">
        <v>673</v>
      </c>
      <c r="B382" s="2" t="s">
        <v>674</v>
      </c>
      <c r="C382" s="2" t="s">
        <v>675</v>
      </c>
      <c r="D382" s="3" t="s">
        <v>718</v>
      </c>
      <c r="E382" s="2" t="s">
        <v>719</v>
      </c>
      <c r="F382" s="2" t="s">
        <v>498</v>
      </c>
      <c r="G382" s="3" t="s">
        <v>499</v>
      </c>
      <c r="H382" s="3" t="s">
        <v>500</v>
      </c>
      <c r="I382" s="3" t="s">
        <v>720</v>
      </c>
      <c r="J382" s="14"/>
      <c r="K382" s="4">
        <v>8</v>
      </c>
      <c r="L382" s="5" t="s">
        <v>731</v>
      </c>
      <c r="M382" s="12" t="s">
        <v>161</v>
      </c>
      <c r="N382" s="7">
        <f t="shared" si="5"/>
        <v>20</v>
      </c>
      <c r="O382" s="8">
        <v>5</v>
      </c>
      <c r="P382" s="8">
        <v>5</v>
      </c>
      <c r="Q382" s="8">
        <v>5</v>
      </c>
      <c r="R382" s="8">
        <v>5</v>
      </c>
      <c r="S382" s="9">
        <f>COUNTIFS($B$3:B382,B382,$D$3:D382,D382,$H$3:H382,H382)</f>
        <v>8</v>
      </c>
    </row>
    <row r="383" spans="1:19" ht="15" customHeight="1">
      <c r="A383" s="2" t="s">
        <v>732</v>
      </c>
      <c r="B383" s="2" t="s">
        <v>733</v>
      </c>
      <c r="C383" s="2" t="s">
        <v>734</v>
      </c>
      <c r="D383" s="2" t="s">
        <v>735</v>
      </c>
      <c r="E383" s="2" t="s">
        <v>736</v>
      </c>
      <c r="F383" s="2" t="s">
        <v>737</v>
      </c>
      <c r="G383" s="3" t="s">
        <v>738</v>
      </c>
      <c r="H383" s="3" t="s">
        <v>739</v>
      </c>
      <c r="I383" s="3" t="s">
        <v>740</v>
      </c>
      <c r="J383" s="3"/>
      <c r="K383" s="4">
        <v>1</v>
      </c>
      <c r="L383" s="5" t="s">
        <v>741</v>
      </c>
      <c r="M383" s="6" t="s">
        <v>112</v>
      </c>
      <c r="N383" s="7">
        <f t="shared" si="5"/>
        <v>3</v>
      </c>
      <c r="O383" s="8">
        <v>1</v>
      </c>
      <c r="P383" s="18">
        <v>1</v>
      </c>
      <c r="Q383" s="8">
        <v>1</v>
      </c>
      <c r="R383" s="18">
        <v>0</v>
      </c>
      <c r="S383" s="9">
        <f>COUNTIFS($B$3:B383,B383,$D$3:D383,D383,$H$3:H383,H383)</f>
        <v>1</v>
      </c>
    </row>
    <row r="384" spans="1:19" ht="15" customHeight="1">
      <c r="A384" s="2" t="s">
        <v>732</v>
      </c>
      <c r="B384" s="2" t="s">
        <v>733</v>
      </c>
      <c r="C384" s="2" t="s">
        <v>734</v>
      </c>
      <c r="D384" s="2" t="s">
        <v>735</v>
      </c>
      <c r="E384" s="2" t="s">
        <v>736</v>
      </c>
      <c r="F384" s="2" t="s">
        <v>737</v>
      </c>
      <c r="G384" s="3" t="s">
        <v>738</v>
      </c>
      <c r="H384" s="3" t="s">
        <v>739</v>
      </c>
      <c r="I384" s="3" t="s">
        <v>740</v>
      </c>
      <c r="J384" s="10"/>
      <c r="K384" s="4">
        <v>2</v>
      </c>
      <c r="L384" s="11" t="s">
        <v>742</v>
      </c>
      <c r="M384" s="6" t="s">
        <v>141</v>
      </c>
      <c r="N384" s="7">
        <f t="shared" si="5"/>
        <v>24</v>
      </c>
      <c r="O384" s="8">
        <v>6</v>
      </c>
      <c r="P384" s="19">
        <v>6</v>
      </c>
      <c r="Q384" s="8">
        <v>6</v>
      </c>
      <c r="R384" s="19">
        <v>6</v>
      </c>
      <c r="S384" s="9">
        <f>COUNTIFS($B$3:B384,B384,$D$3:D384,D384,$H$3:H384,H384)</f>
        <v>2</v>
      </c>
    </row>
    <row r="385" spans="1:19" ht="15" customHeight="1">
      <c r="A385" s="2" t="s">
        <v>732</v>
      </c>
      <c r="B385" s="2" t="s">
        <v>733</v>
      </c>
      <c r="C385" s="2" t="s">
        <v>734</v>
      </c>
      <c r="D385" s="2" t="s">
        <v>735</v>
      </c>
      <c r="E385" s="2" t="s">
        <v>736</v>
      </c>
      <c r="F385" s="2" t="s">
        <v>737</v>
      </c>
      <c r="G385" s="3" t="s">
        <v>738</v>
      </c>
      <c r="H385" s="3" t="s">
        <v>739</v>
      </c>
      <c r="I385" s="3" t="s">
        <v>740</v>
      </c>
      <c r="J385" s="10"/>
      <c r="K385" s="4">
        <v>3</v>
      </c>
      <c r="L385" s="5" t="s">
        <v>743</v>
      </c>
      <c r="M385" s="12" t="s">
        <v>744</v>
      </c>
      <c r="N385" s="7">
        <f t="shared" si="5"/>
        <v>12</v>
      </c>
      <c r="O385" s="8">
        <v>3</v>
      </c>
      <c r="P385" s="19">
        <v>3</v>
      </c>
      <c r="Q385" s="8">
        <v>3</v>
      </c>
      <c r="R385" s="19">
        <v>3</v>
      </c>
      <c r="S385" s="9">
        <f>COUNTIFS($B$3:B385,B385,$D$3:D385,D385,$H$3:H385,H385)</f>
        <v>3</v>
      </c>
    </row>
    <row r="386" spans="1:19" ht="15" customHeight="1">
      <c r="A386" s="2" t="s">
        <v>732</v>
      </c>
      <c r="B386" s="2" t="s">
        <v>733</v>
      </c>
      <c r="C386" s="2" t="s">
        <v>734</v>
      </c>
      <c r="D386" s="2" t="s">
        <v>735</v>
      </c>
      <c r="E386" s="2" t="s">
        <v>736</v>
      </c>
      <c r="F386" s="2" t="s">
        <v>737</v>
      </c>
      <c r="G386" s="3" t="s">
        <v>738</v>
      </c>
      <c r="H386" s="3" t="s">
        <v>739</v>
      </c>
      <c r="I386" s="3" t="s">
        <v>740</v>
      </c>
      <c r="J386" s="10"/>
      <c r="K386" s="4">
        <v>4</v>
      </c>
      <c r="L386" s="5" t="s">
        <v>745</v>
      </c>
      <c r="M386" s="6" t="s">
        <v>141</v>
      </c>
      <c r="N386" s="7">
        <f t="shared" si="5"/>
        <v>36</v>
      </c>
      <c r="O386" s="8">
        <v>10</v>
      </c>
      <c r="P386" s="19">
        <v>10</v>
      </c>
      <c r="Q386" s="8">
        <v>6</v>
      </c>
      <c r="R386" s="19">
        <v>10</v>
      </c>
      <c r="S386" s="9">
        <f>COUNTIFS($B$3:B386,B386,$D$3:D386,D386,$H$3:H386,H386)</f>
        <v>4</v>
      </c>
    </row>
    <row r="387" spans="1:19" ht="15" customHeight="1">
      <c r="A387" s="2" t="s">
        <v>732</v>
      </c>
      <c r="B387" s="2" t="s">
        <v>733</v>
      </c>
      <c r="C387" s="2" t="s">
        <v>734</v>
      </c>
      <c r="D387" s="2" t="s">
        <v>735</v>
      </c>
      <c r="E387" s="2" t="s">
        <v>736</v>
      </c>
      <c r="F387" s="2" t="s">
        <v>737</v>
      </c>
      <c r="G387" s="3" t="s">
        <v>738</v>
      </c>
      <c r="H387" s="3" t="s">
        <v>739</v>
      </c>
      <c r="I387" s="3" t="s">
        <v>740</v>
      </c>
      <c r="J387" s="10"/>
      <c r="K387" s="4">
        <v>5</v>
      </c>
      <c r="L387" s="5" t="s">
        <v>746</v>
      </c>
      <c r="M387" s="6" t="s">
        <v>180</v>
      </c>
      <c r="N387" s="7">
        <f t="shared" ref="N387:N450" si="6">+SUM(O387,P387,Q387,R387)</f>
        <v>12</v>
      </c>
      <c r="O387" s="8">
        <v>3</v>
      </c>
      <c r="P387" s="19">
        <v>3</v>
      </c>
      <c r="Q387" s="8">
        <v>3</v>
      </c>
      <c r="R387" s="19">
        <v>3</v>
      </c>
      <c r="S387" s="9">
        <f>COUNTIFS($B$3:B387,B387,$D$3:D387,D387,$H$3:H387,H387)</f>
        <v>5</v>
      </c>
    </row>
    <row r="388" spans="1:19" ht="15" customHeight="1">
      <c r="A388" s="2" t="s">
        <v>732</v>
      </c>
      <c r="B388" s="2" t="s">
        <v>733</v>
      </c>
      <c r="C388" s="2" t="s">
        <v>734</v>
      </c>
      <c r="D388" s="2" t="s">
        <v>735</v>
      </c>
      <c r="E388" s="2" t="s">
        <v>736</v>
      </c>
      <c r="F388" s="2" t="s">
        <v>737</v>
      </c>
      <c r="G388" s="3" t="s">
        <v>738</v>
      </c>
      <c r="H388" s="3" t="s">
        <v>739</v>
      </c>
      <c r="I388" s="3" t="s">
        <v>740</v>
      </c>
      <c r="J388" s="10"/>
      <c r="K388" s="4">
        <v>6</v>
      </c>
      <c r="L388" s="5" t="s">
        <v>747</v>
      </c>
      <c r="M388" s="12" t="s">
        <v>534</v>
      </c>
      <c r="N388" s="7">
        <f t="shared" si="6"/>
        <v>12</v>
      </c>
      <c r="O388" s="8">
        <v>3</v>
      </c>
      <c r="P388" s="19">
        <v>3</v>
      </c>
      <c r="Q388" s="8">
        <v>3</v>
      </c>
      <c r="R388" s="19">
        <v>3</v>
      </c>
      <c r="S388" s="9">
        <f>COUNTIFS($B$3:B388,B388,$D$3:D388,D388,$H$3:H388,H388)</f>
        <v>6</v>
      </c>
    </row>
    <row r="389" spans="1:19" ht="15" customHeight="1">
      <c r="A389" s="2" t="s">
        <v>732</v>
      </c>
      <c r="B389" s="2" t="s">
        <v>733</v>
      </c>
      <c r="C389" s="2" t="s">
        <v>734</v>
      </c>
      <c r="D389" s="2" t="s">
        <v>735</v>
      </c>
      <c r="E389" s="2" t="s">
        <v>736</v>
      </c>
      <c r="F389" s="2" t="s">
        <v>737</v>
      </c>
      <c r="G389" s="3" t="s">
        <v>738</v>
      </c>
      <c r="H389" s="3" t="s">
        <v>739</v>
      </c>
      <c r="I389" s="3" t="s">
        <v>740</v>
      </c>
      <c r="J389" s="10"/>
      <c r="K389" s="4">
        <v>7</v>
      </c>
      <c r="L389" s="5" t="s">
        <v>748</v>
      </c>
      <c r="M389" s="6" t="s">
        <v>173</v>
      </c>
      <c r="N389" s="7">
        <f t="shared" si="6"/>
        <v>2</v>
      </c>
      <c r="O389" s="8">
        <v>1</v>
      </c>
      <c r="P389" s="19">
        <v>0</v>
      </c>
      <c r="Q389" s="8">
        <v>1</v>
      </c>
      <c r="R389" s="19">
        <v>0</v>
      </c>
      <c r="S389" s="9">
        <f>COUNTIFS($B$3:B389,B389,$D$3:D389,D389,$H$3:H389,H389)</f>
        <v>7</v>
      </c>
    </row>
    <row r="390" spans="1:19" ht="15" customHeight="1">
      <c r="A390" s="2" t="s">
        <v>732</v>
      </c>
      <c r="B390" s="2" t="s">
        <v>733</v>
      </c>
      <c r="C390" s="2" t="s">
        <v>734</v>
      </c>
      <c r="D390" s="2" t="s">
        <v>735</v>
      </c>
      <c r="E390" s="2" t="s">
        <v>736</v>
      </c>
      <c r="F390" s="2" t="s">
        <v>737</v>
      </c>
      <c r="G390" s="3" t="s">
        <v>738</v>
      </c>
      <c r="H390" s="3" t="s">
        <v>739</v>
      </c>
      <c r="I390" s="3" t="s">
        <v>740</v>
      </c>
      <c r="J390" s="10"/>
      <c r="K390" s="4">
        <v>8</v>
      </c>
      <c r="L390" s="11" t="s">
        <v>749</v>
      </c>
      <c r="M390" s="6" t="s">
        <v>141</v>
      </c>
      <c r="N390" s="7">
        <f t="shared" si="6"/>
        <v>1</v>
      </c>
      <c r="O390" s="8">
        <v>1</v>
      </c>
      <c r="P390" s="19">
        <v>0</v>
      </c>
      <c r="Q390" s="8">
        <v>0</v>
      </c>
      <c r="R390" s="19">
        <v>0</v>
      </c>
      <c r="S390" s="9">
        <f>COUNTIFS($B$3:B390,B390,$D$3:D390,D390,$H$3:H390,H390)</f>
        <v>8</v>
      </c>
    </row>
    <row r="391" spans="1:19" ht="15" customHeight="1">
      <c r="A391" s="2" t="s">
        <v>732</v>
      </c>
      <c r="B391" s="2" t="s">
        <v>733</v>
      </c>
      <c r="C391" s="2" t="s">
        <v>734</v>
      </c>
      <c r="D391" s="2" t="s">
        <v>735</v>
      </c>
      <c r="E391" s="2" t="s">
        <v>736</v>
      </c>
      <c r="F391" s="2" t="s">
        <v>737</v>
      </c>
      <c r="G391" s="3" t="s">
        <v>738</v>
      </c>
      <c r="H391" s="3" t="s">
        <v>739</v>
      </c>
      <c r="I391" s="3" t="s">
        <v>740</v>
      </c>
      <c r="J391" s="10"/>
      <c r="K391" s="4">
        <v>9</v>
      </c>
      <c r="L391" s="5" t="s">
        <v>750</v>
      </c>
      <c r="M391" s="6" t="s">
        <v>173</v>
      </c>
      <c r="N391" s="7">
        <f t="shared" si="6"/>
        <v>1</v>
      </c>
      <c r="O391" s="8">
        <v>1</v>
      </c>
      <c r="P391" s="19">
        <v>0</v>
      </c>
      <c r="Q391" s="8">
        <v>0</v>
      </c>
      <c r="R391" s="19">
        <v>0</v>
      </c>
      <c r="S391" s="9">
        <f>COUNTIFS($B$3:B391,B391,$D$3:D391,D391,$H$3:H391,H391)</f>
        <v>9</v>
      </c>
    </row>
    <row r="392" spans="1:19" ht="15" customHeight="1">
      <c r="A392" s="2" t="s">
        <v>732</v>
      </c>
      <c r="B392" s="2" t="s">
        <v>733</v>
      </c>
      <c r="C392" s="2" t="s">
        <v>734</v>
      </c>
      <c r="D392" s="2" t="s">
        <v>735</v>
      </c>
      <c r="E392" s="2" t="s">
        <v>736</v>
      </c>
      <c r="F392" s="2" t="s">
        <v>737</v>
      </c>
      <c r="G392" s="3" t="s">
        <v>738</v>
      </c>
      <c r="H392" s="3" t="s">
        <v>739</v>
      </c>
      <c r="I392" s="3" t="s">
        <v>740</v>
      </c>
      <c r="J392" s="10"/>
      <c r="K392" s="4">
        <v>10</v>
      </c>
      <c r="L392" s="5" t="s">
        <v>751</v>
      </c>
      <c r="M392" s="6" t="s">
        <v>158</v>
      </c>
      <c r="N392" s="7">
        <f t="shared" si="6"/>
        <v>500</v>
      </c>
      <c r="O392" s="13">
        <v>0</v>
      </c>
      <c r="P392" s="19">
        <v>200</v>
      </c>
      <c r="Q392" s="13">
        <v>100</v>
      </c>
      <c r="R392" s="19">
        <v>200</v>
      </c>
      <c r="S392" s="9">
        <f>COUNTIFS($B$3:B392,B392,$D$3:D392,D392,$H$3:H392,H392)</f>
        <v>10</v>
      </c>
    </row>
    <row r="393" spans="1:19" ht="15" customHeight="1">
      <c r="A393" s="2" t="s">
        <v>732</v>
      </c>
      <c r="B393" s="2" t="s">
        <v>733</v>
      </c>
      <c r="C393" s="2" t="s">
        <v>734</v>
      </c>
      <c r="D393" s="2" t="s">
        <v>735</v>
      </c>
      <c r="E393" s="2" t="s">
        <v>736</v>
      </c>
      <c r="F393" s="2" t="s">
        <v>737</v>
      </c>
      <c r="G393" s="3" t="s">
        <v>738</v>
      </c>
      <c r="H393" s="3" t="s">
        <v>739</v>
      </c>
      <c r="I393" s="3" t="s">
        <v>740</v>
      </c>
      <c r="J393" s="14"/>
      <c r="K393" s="15">
        <v>11</v>
      </c>
      <c r="L393" s="5" t="s">
        <v>752</v>
      </c>
      <c r="M393" s="12" t="s">
        <v>158</v>
      </c>
      <c r="N393" s="7">
        <f t="shared" si="6"/>
        <v>150</v>
      </c>
      <c r="O393" s="13">
        <v>0</v>
      </c>
      <c r="P393" s="19">
        <v>50</v>
      </c>
      <c r="Q393" s="13">
        <v>50</v>
      </c>
      <c r="R393" s="19">
        <v>50</v>
      </c>
      <c r="S393" s="9">
        <f>COUNTIFS($B$3:B393,B393,$D$3:D393,D393,$H$3:H393,H393)</f>
        <v>11</v>
      </c>
    </row>
    <row r="394" spans="1:19" ht="15" customHeight="1">
      <c r="A394" s="2" t="s">
        <v>732</v>
      </c>
      <c r="B394" s="2" t="s">
        <v>733</v>
      </c>
      <c r="C394" s="2" t="s">
        <v>734</v>
      </c>
      <c r="D394" s="2" t="s">
        <v>735</v>
      </c>
      <c r="E394" s="2" t="s">
        <v>736</v>
      </c>
      <c r="F394" s="2" t="s">
        <v>753</v>
      </c>
      <c r="G394" s="3" t="s">
        <v>754</v>
      </c>
      <c r="H394" s="3" t="s">
        <v>755</v>
      </c>
      <c r="I394" s="3" t="s">
        <v>756</v>
      </c>
      <c r="J394" s="3"/>
      <c r="K394" s="4">
        <v>1</v>
      </c>
      <c r="L394" s="5" t="s">
        <v>757</v>
      </c>
      <c r="M394" s="12" t="s">
        <v>161</v>
      </c>
      <c r="N394" s="7">
        <f t="shared" si="6"/>
        <v>6</v>
      </c>
      <c r="O394" s="8">
        <v>2</v>
      </c>
      <c r="P394" s="8">
        <v>1</v>
      </c>
      <c r="Q394" s="8">
        <v>2</v>
      </c>
      <c r="R394" s="8">
        <v>1</v>
      </c>
      <c r="S394" s="9">
        <f>COUNTIFS($B$3:B394,B394,$D$3:D394,D394,$H$3:H394,H394)</f>
        <v>1</v>
      </c>
    </row>
    <row r="395" spans="1:19" ht="15" customHeight="1">
      <c r="A395" s="2" t="s">
        <v>732</v>
      </c>
      <c r="B395" s="2" t="s">
        <v>733</v>
      </c>
      <c r="C395" s="2" t="s">
        <v>734</v>
      </c>
      <c r="D395" s="2" t="s">
        <v>735</v>
      </c>
      <c r="E395" s="2" t="s">
        <v>736</v>
      </c>
      <c r="F395" s="2" t="s">
        <v>753</v>
      </c>
      <c r="G395" s="3" t="s">
        <v>754</v>
      </c>
      <c r="H395" s="3" t="s">
        <v>755</v>
      </c>
      <c r="I395" s="3" t="s">
        <v>756</v>
      </c>
      <c r="J395" s="10"/>
      <c r="K395" s="4">
        <v>2</v>
      </c>
      <c r="L395" s="5" t="s">
        <v>758</v>
      </c>
      <c r="M395" s="12" t="s">
        <v>26</v>
      </c>
      <c r="N395" s="7">
        <f t="shared" si="6"/>
        <v>160</v>
      </c>
      <c r="O395" s="8">
        <v>40</v>
      </c>
      <c r="P395" s="8">
        <v>40</v>
      </c>
      <c r="Q395" s="8">
        <v>40</v>
      </c>
      <c r="R395" s="8">
        <v>40</v>
      </c>
      <c r="S395" s="9">
        <f>COUNTIFS($B$3:B395,B395,$D$3:D395,D395,$H$3:H395,H395)</f>
        <v>2</v>
      </c>
    </row>
    <row r="396" spans="1:19" ht="15" customHeight="1">
      <c r="A396" s="2" t="s">
        <v>732</v>
      </c>
      <c r="B396" s="2" t="s">
        <v>733</v>
      </c>
      <c r="C396" s="2" t="s">
        <v>734</v>
      </c>
      <c r="D396" s="2" t="s">
        <v>735</v>
      </c>
      <c r="E396" s="2" t="s">
        <v>736</v>
      </c>
      <c r="F396" s="2" t="s">
        <v>753</v>
      </c>
      <c r="G396" s="3" t="s">
        <v>754</v>
      </c>
      <c r="H396" s="3" t="s">
        <v>755</v>
      </c>
      <c r="I396" s="3" t="s">
        <v>756</v>
      </c>
      <c r="J396" s="10"/>
      <c r="K396" s="4">
        <v>3</v>
      </c>
      <c r="L396" s="5" t="s">
        <v>759</v>
      </c>
      <c r="M396" s="6" t="s">
        <v>141</v>
      </c>
      <c r="N396" s="7">
        <f t="shared" si="6"/>
        <v>12</v>
      </c>
      <c r="O396" s="8">
        <v>3</v>
      </c>
      <c r="P396" s="8">
        <v>3</v>
      </c>
      <c r="Q396" s="8">
        <v>3</v>
      </c>
      <c r="R396" s="8">
        <v>3</v>
      </c>
      <c r="S396" s="9">
        <f>COUNTIFS($B$3:B396,B396,$D$3:D396,D396,$H$3:H396,H396)</f>
        <v>3</v>
      </c>
    </row>
    <row r="397" spans="1:19" ht="15" customHeight="1">
      <c r="A397" s="2" t="s">
        <v>732</v>
      </c>
      <c r="B397" s="2" t="s">
        <v>733</v>
      </c>
      <c r="C397" s="2" t="s">
        <v>734</v>
      </c>
      <c r="D397" s="2" t="s">
        <v>735</v>
      </c>
      <c r="E397" s="2" t="s">
        <v>736</v>
      </c>
      <c r="F397" s="2" t="s">
        <v>753</v>
      </c>
      <c r="G397" s="3" t="s">
        <v>754</v>
      </c>
      <c r="H397" s="3" t="s">
        <v>755</v>
      </c>
      <c r="I397" s="3" t="s">
        <v>756</v>
      </c>
      <c r="J397" s="10"/>
      <c r="K397" s="4">
        <v>4</v>
      </c>
      <c r="L397" s="5" t="s">
        <v>760</v>
      </c>
      <c r="M397" s="12" t="s">
        <v>761</v>
      </c>
      <c r="N397" s="7">
        <f t="shared" si="6"/>
        <v>400</v>
      </c>
      <c r="O397" s="8">
        <v>100</v>
      </c>
      <c r="P397" s="8">
        <v>100</v>
      </c>
      <c r="Q397" s="8">
        <v>100</v>
      </c>
      <c r="R397" s="8">
        <v>100</v>
      </c>
      <c r="S397" s="9">
        <f>COUNTIFS($B$3:B397,B397,$D$3:D397,D397,$H$3:H397,H397)</f>
        <v>4</v>
      </c>
    </row>
    <row r="398" spans="1:19" ht="15" customHeight="1">
      <c r="A398" s="2" t="s">
        <v>732</v>
      </c>
      <c r="B398" s="2" t="s">
        <v>733</v>
      </c>
      <c r="C398" s="2" t="s">
        <v>734</v>
      </c>
      <c r="D398" s="2" t="s">
        <v>735</v>
      </c>
      <c r="E398" s="2" t="s">
        <v>736</v>
      </c>
      <c r="F398" s="2" t="s">
        <v>753</v>
      </c>
      <c r="G398" s="3" t="s">
        <v>754</v>
      </c>
      <c r="H398" s="3" t="s">
        <v>755</v>
      </c>
      <c r="I398" s="3" t="s">
        <v>756</v>
      </c>
      <c r="J398" s="10"/>
      <c r="K398" s="4">
        <v>5</v>
      </c>
      <c r="L398" s="5" t="s">
        <v>762</v>
      </c>
      <c r="M398" s="6" t="s">
        <v>141</v>
      </c>
      <c r="N398" s="7">
        <f t="shared" si="6"/>
        <v>60</v>
      </c>
      <c r="O398" s="8">
        <v>18</v>
      </c>
      <c r="P398" s="8">
        <v>18</v>
      </c>
      <c r="Q398" s="8">
        <v>6</v>
      </c>
      <c r="R398" s="8">
        <v>18</v>
      </c>
      <c r="S398" s="9">
        <f>COUNTIFS($B$3:B398,B398,$D$3:D398,D398,$H$3:H398,H398)</f>
        <v>5</v>
      </c>
    </row>
    <row r="399" spans="1:19" ht="15" customHeight="1">
      <c r="A399" s="2" t="s">
        <v>732</v>
      </c>
      <c r="B399" s="2" t="s">
        <v>733</v>
      </c>
      <c r="C399" s="2" t="s">
        <v>734</v>
      </c>
      <c r="D399" s="2" t="s">
        <v>735</v>
      </c>
      <c r="E399" s="2" t="s">
        <v>736</v>
      </c>
      <c r="F399" s="2" t="s">
        <v>753</v>
      </c>
      <c r="G399" s="3" t="s">
        <v>754</v>
      </c>
      <c r="H399" s="3" t="s">
        <v>755</v>
      </c>
      <c r="I399" s="3" t="s">
        <v>756</v>
      </c>
      <c r="J399" s="10"/>
      <c r="K399" s="4">
        <v>6</v>
      </c>
      <c r="L399" s="5" t="s">
        <v>763</v>
      </c>
      <c r="M399" s="12" t="s">
        <v>26</v>
      </c>
      <c r="N399" s="7">
        <f t="shared" si="6"/>
        <v>460</v>
      </c>
      <c r="O399" s="8">
        <v>120</v>
      </c>
      <c r="P399" s="8">
        <v>120</v>
      </c>
      <c r="Q399" s="8">
        <v>120</v>
      </c>
      <c r="R399" s="8">
        <v>100</v>
      </c>
      <c r="S399" s="9">
        <f>COUNTIFS($B$3:B399,B399,$D$3:D399,D399,$H$3:H399,H399)</f>
        <v>6</v>
      </c>
    </row>
    <row r="400" spans="1:19" ht="15" customHeight="1">
      <c r="A400" s="2" t="s">
        <v>732</v>
      </c>
      <c r="B400" s="2" t="s">
        <v>733</v>
      </c>
      <c r="C400" s="2" t="s">
        <v>734</v>
      </c>
      <c r="D400" s="2" t="s">
        <v>735</v>
      </c>
      <c r="E400" s="2" t="s">
        <v>736</v>
      </c>
      <c r="F400" s="2" t="s">
        <v>753</v>
      </c>
      <c r="G400" s="3" t="s">
        <v>754</v>
      </c>
      <c r="H400" s="3" t="s">
        <v>755</v>
      </c>
      <c r="I400" s="3" t="s">
        <v>756</v>
      </c>
      <c r="J400" s="10"/>
      <c r="K400" s="4">
        <v>7</v>
      </c>
      <c r="L400" s="5" t="s">
        <v>764</v>
      </c>
      <c r="M400" s="12" t="s">
        <v>161</v>
      </c>
      <c r="N400" s="7">
        <f t="shared" si="6"/>
        <v>120</v>
      </c>
      <c r="O400" s="8">
        <v>40</v>
      </c>
      <c r="P400" s="8">
        <v>40</v>
      </c>
      <c r="Q400" s="8">
        <v>10</v>
      </c>
      <c r="R400" s="8">
        <v>30</v>
      </c>
      <c r="S400" s="9">
        <f>COUNTIFS($B$3:B400,B400,$D$3:D400,D400,$H$3:H400,H400)</f>
        <v>7</v>
      </c>
    </row>
    <row r="401" spans="1:19" ht="15" customHeight="1">
      <c r="A401" s="2" t="s">
        <v>732</v>
      </c>
      <c r="B401" s="2" t="s">
        <v>733</v>
      </c>
      <c r="C401" s="2" t="s">
        <v>734</v>
      </c>
      <c r="D401" s="2" t="s">
        <v>735</v>
      </c>
      <c r="E401" s="2" t="s">
        <v>736</v>
      </c>
      <c r="F401" s="2" t="s">
        <v>753</v>
      </c>
      <c r="G401" s="3" t="s">
        <v>754</v>
      </c>
      <c r="H401" s="3" t="s">
        <v>755</v>
      </c>
      <c r="I401" s="3" t="s">
        <v>756</v>
      </c>
      <c r="J401" s="10"/>
      <c r="K401" s="4">
        <v>8</v>
      </c>
      <c r="L401" s="5" t="s">
        <v>765</v>
      </c>
      <c r="M401" s="12" t="s">
        <v>161</v>
      </c>
      <c r="N401" s="7">
        <f t="shared" si="6"/>
        <v>12</v>
      </c>
      <c r="O401" s="8">
        <v>3</v>
      </c>
      <c r="P401" s="8">
        <v>3</v>
      </c>
      <c r="Q401" s="8">
        <v>3</v>
      </c>
      <c r="R401" s="8">
        <v>3</v>
      </c>
      <c r="S401" s="9">
        <f>COUNTIFS($B$3:B401,B401,$D$3:D401,D401,$H$3:H401,H401)</f>
        <v>8</v>
      </c>
    </row>
    <row r="402" spans="1:19" ht="15" customHeight="1">
      <c r="A402" s="2" t="s">
        <v>732</v>
      </c>
      <c r="B402" s="2" t="s">
        <v>733</v>
      </c>
      <c r="C402" s="2" t="s">
        <v>734</v>
      </c>
      <c r="D402" s="2" t="s">
        <v>735</v>
      </c>
      <c r="E402" s="2" t="s">
        <v>736</v>
      </c>
      <c r="F402" s="2" t="s">
        <v>753</v>
      </c>
      <c r="G402" s="3" t="s">
        <v>754</v>
      </c>
      <c r="H402" s="3" t="s">
        <v>755</v>
      </c>
      <c r="I402" s="3" t="s">
        <v>756</v>
      </c>
      <c r="J402" s="10"/>
      <c r="K402" s="4">
        <v>9</v>
      </c>
      <c r="L402" s="5" t="s">
        <v>766</v>
      </c>
      <c r="M402" s="12" t="s">
        <v>161</v>
      </c>
      <c r="N402" s="7">
        <f t="shared" si="6"/>
        <v>24</v>
      </c>
      <c r="O402" s="8">
        <v>6</v>
      </c>
      <c r="P402" s="8">
        <v>6</v>
      </c>
      <c r="Q402" s="8">
        <v>6</v>
      </c>
      <c r="R402" s="8">
        <v>6</v>
      </c>
      <c r="S402" s="9">
        <f>COUNTIFS($B$3:B402,B402,$D$3:D402,D402,$H$3:H402,H402)</f>
        <v>9</v>
      </c>
    </row>
    <row r="403" spans="1:19" ht="15" customHeight="1">
      <c r="A403" s="2" t="s">
        <v>732</v>
      </c>
      <c r="B403" s="2" t="s">
        <v>733</v>
      </c>
      <c r="C403" s="2" t="s">
        <v>734</v>
      </c>
      <c r="D403" s="2" t="s">
        <v>735</v>
      </c>
      <c r="E403" s="2" t="s">
        <v>736</v>
      </c>
      <c r="F403" s="2" t="s">
        <v>753</v>
      </c>
      <c r="G403" s="3" t="s">
        <v>754</v>
      </c>
      <c r="H403" s="3" t="s">
        <v>755</v>
      </c>
      <c r="I403" s="3" t="s">
        <v>756</v>
      </c>
      <c r="J403" s="10"/>
      <c r="K403" s="4">
        <v>10</v>
      </c>
      <c r="L403" s="5" t="s">
        <v>767</v>
      </c>
      <c r="M403" s="6" t="s">
        <v>39</v>
      </c>
      <c r="N403" s="7">
        <f t="shared" si="6"/>
        <v>250</v>
      </c>
      <c r="O403" s="8">
        <v>60</v>
      </c>
      <c r="P403" s="8">
        <v>70</v>
      </c>
      <c r="Q403" s="8">
        <v>70</v>
      </c>
      <c r="R403" s="8">
        <v>50</v>
      </c>
      <c r="S403" s="9">
        <f>COUNTIFS($B$3:B403,B403,$D$3:D403,D403,$H$3:H403,H403)</f>
        <v>10</v>
      </c>
    </row>
    <row r="404" spans="1:19" ht="15" customHeight="1">
      <c r="A404" s="2" t="s">
        <v>732</v>
      </c>
      <c r="B404" s="2" t="s">
        <v>733</v>
      </c>
      <c r="C404" s="2" t="s">
        <v>734</v>
      </c>
      <c r="D404" s="2" t="s">
        <v>735</v>
      </c>
      <c r="E404" s="2" t="s">
        <v>736</v>
      </c>
      <c r="F404" s="2" t="s">
        <v>753</v>
      </c>
      <c r="G404" s="3" t="s">
        <v>754</v>
      </c>
      <c r="H404" s="3" t="s">
        <v>755</v>
      </c>
      <c r="I404" s="3" t="s">
        <v>756</v>
      </c>
      <c r="J404" s="10"/>
      <c r="K404" s="4">
        <v>11</v>
      </c>
      <c r="L404" s="5" t="s">
        <v>768</v>
      </c>
      <c r="M404" s="6" t="s">
        <v>39</v>
      </c>
      <c r="N404" s="7">
        <f t="shared" si="6"/>
        <v>200</v>
      </c>
      <c r="O404" s="8">
        <v>50</v>
      </c>
      <c r="P404" s="8">
        <v>55</v>
      </c>
      <c r="Q404" s="8">
        <v>55</v>
      </c>
      <c r="R404" s="8">
        <v>40</v>
      </c>
      <c r="S404" s="9">
        <f>COUNTIFS($B$3:B404,B404,$D$3:D404,D404,$H$3:H404,H404)</f>
        <v>11</v>
      </c>
    </row>
    <row r="405" spans="1:19" ht="15" customHeight="1">
      <c r="A405" s="2" t="s">
        <v>732</v>
      </c>
      <c r="B405" s="2" t="s">
        <v>733</v>
      </c>
      <c r="C405" s="2" t="s">
        <v>734</v>
      </c>
      <c r="D405" s="2" t="s">
        <v>735</v>
      </c>
      <c r="E405" s="2" t="s">
        <v>736</v>
      </c>
      <c r="F405" s="2" t="s">
        <v>753</v>
      </c>
      <c r="G405" s="3" t="s">
        <v>754</v>
      </c>
      <c r="H405" s="3" t="s">
        <v>755</v>
      </c>
      <c r="I405" s="3" t="s">
        <v>756</v>
      </c>
      <c r="J405" s="10"/>
      <c r="K405" s="4">
        <v>12</v>
      </c>
      <c r="L405" s="11" t="s">
        <v>769</v>
      </c>
      <c r="M405" s="6" t="s">
        <v>141</v>
      </c>
      <c r="N405" s="7">
        <f t="shared" si="6"/>
        <v>16</v>
      </c>
      <c r="O405" s="8">
        <v>0</v>
      </c>
      <c r="P405" s="8">
        <v>0</v>
      </c>
      <c r="Q405" s="8">
        <v>0</v>
      </c>
      <c r="R405" s="8">
        <v>16</v>
      </c>
      <c r="S405" s="9">
        <f>COUNTIFS($B$3:B405,B405,$D$3:D405,D405,$H$3:H405,H405)</f>
        <v>12</v>
      </c>
    </row>
    <row r="406" spans="1:19" ht="15" customHeight="1">
      <c r="A406" s="2" t="s">
        <v>732</v>
      </c>
      <c r="B406" s="2" t="s">
        <v>733</v>
      </c>
      <c r="C406" s="2" t="s">
        <v>734</v>
      </c>
      <c r="D406" s="2" t="s">
        <v>735</v>
      </c>
      <c r="E406" s="2" t="s">
        <v>736</v>
      </c>
      <c r="F406" s="2" t="s">
        <v>753</v>
      </c>
      <c r="G406" s="3" t="s">
        <v>754</v>
      </c>
      <c r="H406" s="3" t="s">
        <v>755</v>
      </c>
      <c r="I406" s="3" t="s">
        <v>756</v>
      </c>
      <c r="J406" s="10"/>
      <c r="K406" s="4">
        <v>13</v>
      </c>
      <c r="L406" s="5" t="s">
        <v>770</v>
      </c>
      <c r="M406" s="12" t="s">
        <v>67</v>
      </c>
      <c r="N406" s="7">
        <f t="shared" si="6"/>
        <v>3</v>
      </c>
      <c r="O406" s="8">
        <v>1</v>
      </c>
      <c r="P406" s="8">
        <v>0</v>
      </c>
      <c r="Q406" s="8">
        <v>1</v>
      </c>
      <c r="R406" s="8">
        <v>1</v>
      </c>
      <c r="S406" s="9">
        <f>COUNTIFS($B$3:B406,B406,$D$3:D406,D406,$H$3:H406,H406)</f>
        <v>13</v>
      </c>
    </row>
    <row r="407" spans="1:19" ht="15" customHeight="1">
      <c r="A407" s="2" t="s">
        <v>732</v>
      </c>
      <c r="B407" s="2" t="s">
        <v>733</v>
      </c>
      <c r="C407" s="2" t="s">
        <v>734</v>
      </c>
      <c r="D407" s="2" t="s">
        <v>735</v>
      </c>
      <c r="E407" s="2" t="s">
        <v>736</v>
      </c>
      <c r="F407" s="2" t="s">
        <v>753</v>
      </c>
      <c r="G407" s="3" t="s">
        <v>754</v>
      </c>
      <c r="H407" s="3" t="s">
        <v>755</v>
      </c>
      <c r="I407" s="3" t="s">
        <v>756</v>
      </c>
      <c r="J407" s="14"/>
      <c r="K407" s="4">
        <v>14</v>
      </c>
      <c r="L407" s="5" t="s">
        <v>771</v>
      </c>
      <c r="M407" s="12" t="s">
        <v>67</v>
      </c>
      <c r="N407" s="7">
        <f t="shared" si="6"/>
        <v>3</v>
      </c>
      <c r="O407" s="8">
        <v>0</v>
      </c>
      <c r="P407" s="8">
        <v>1</v>
      </c>
      <c r="Q407" s="8">
        <v>1</v>
      </c>
      <c r="R407" s="8">
        <v>1</v>
      </c>
      <c r="S407" s="9">
        <f>COUNTIFS($B$3:B407,B407,$D$3:D407,D407,$H$3:H407,H407)</f>
        <v>14</v>
      </c>
    </row>
    <row r="408" spans="1:19" ht="15" customHeight="1">
      <c r="A408" s="2" t="s">
        <v>732</v>
      </c>
      <c r="B408" s="2" t="s">
        <v>733</v>
      </c>
      <c r="C408" s="2" t="s">
        <v>734</v>
      </c>
      <c r="D408" s="2" t="s">
        <v>772</v>
      </c>
      <c r="E408" s="2" t="s">
        <v>773</v>
      </c>
      <c r="F408" s="2" t="s">
        <v>774</v>
      </c>
      <c r="G408" s="3" t="s">
        <v>775</v>
      </c>
      <c r="H408" s="3" t="s">
        <v>776</v>
      </c>
      <c r="I408" s="3" t="s">
        <v>777</v>
      </c>
      <c r="J408" s="3"/>
      <c r="K408" s="4">
        <v>1</v>
      </c>
      <c r="L408" s="5" t="s">
        <v>778</v>
      </c>
      <c r="M408" s="6" t="s">
        <v>141</v>
      </c>
      <c r="N408" s="7">
        <f t="shared" si="6"/>
        <v>12</v>
      </c>
      <c r="O408" s="8">
        <v>3</v>
      </c>
      <c r="P408" s="8">
        <v>3</v>
      </c>
      <c r="Q408" s="8">
        <v>3</v>
      </c>
      <c r="R408" s="8">
        <v>3</v>
      </c>
      <c r="S408" s="9">
        <f>COUNTIFS($B$3:B408,B408,$D$3:D408,D408,$H$3:H408,H408)</f>
        <v>1</v>
      </c>
    </row>
    <row r="409" spans="1:19" ht="15" customHeight="1">
      <c r="A409" s="2" t="s">
        <v>732</v>
      </c>
      <c r="B409" s="2" t="s">
        <v>733</v>
      </c>
      <c r="C409" s="2" t="s">
        <v>734</v>
      </c>
      <c r="D409" s="2" t="s">
        <v>772</v>
      </c>
      <c r="E409" s="2" t="s">
        <v>773</v>
      </c>
      <c r="F409" s="2" t="s">
        <v>774</v>
      </c>
      <c r="G409" s="3" t="s">
        <v>775</v>
      </c>
      <c r="H409" s="3" t="s">
        <v>776</v>
      </c>
      <c r="I409" s="3" t="s">
        <v>777</v>
      </c>
      <c r="J409" s="10"/>
      <c r="K409" s="4">
        <v>2</v>
      </c>
      <c r="L409" s="5" t="s">
        <v>779</v>
      </c>
      <c r="M409" s="12" t="s">
        <v>161</v>
      </c>
      <c r="N409" s="7">
        <f t="shared" si="6"/>
        <v>42</v>
      </c>
      <c r="O409" s="8">
        <v>12</v>
      </c>
      <c r="P409" s="8">
        <v>12</v>
      </c>
      <c r="Q409" s="8">
        <v>6</v>
      </c>
      <c r="R409" s="8">
        <v>12</v>
      </c>
      <c r="S409" s="9">
        <f>COUNTIFS($B$3:B409,B409,$D$3:D409,D409,$H$3:H409,H409)</f>
        <v>2</v>
      </c>
    </row>
    <row r="410" spans="1:19" ht="15" customHeight="1">
      <c r="A410" s="2" t="s">
        <v>732</v>
      </c>
      <c r="B410" s="2" t="s">
        <v>733</v>
      </c>
      <c r="C410" s="2" t="s">
        <v>734</v>
      </c>
      <c r="D410" s="2" t="s">
        <v>772</v>
      </c>
      <c r="E410" s="2" t="s">
        <v>773</v>
      </c>
      <c r="F410" s="2" t="s">
        <v>774</v>
      </c>
      <c r="G410" s="3" t="s">
        <v>775</v>
      </c>
      <c r="H410" s="3" t="s">
        <v>776</v>
      </c>
      <c r="I410" s="3" t="s">
        <v>777</v>
      </c>
      <c r="J410" s="10"/>
      <c r="K410" s="4">
        <v>3</v>
      </c>
      <c r="L410" s="5" t="s">
        <v>780</v>
      </c>
      <c r="M410" s="6" t="s">
        <v>180</v>
      </c>
      <c r="N410" s="7">
        <f t="shared" si="6"/>
        <v>8</v>
      </c>
      <c r="O410" s="8">
        <v>1</v>
      </c>
      <c r="P410" s="8">
        <v>3</v>
      </c>
      <c r="Q410" s="8">
        <v>2</v>
      </c>
      <c r="R410" s="8">
        <v>2</v>
      </c>
      <c r="S410" s="9">
        <f>COUNTIFS($B$3:B410,B410,$D$3:D410,D410,$H$3:H410,H410)</f>
        <v>3</v>
      </c>
    </row>
    <row r="411" spans="1:19" ht="15" customHeight="1">
      <c r="A411" s="2" t="s">
        <v>732</v>
      </c>
      <c r="B411" s="2" t="s">
        <v>733</v>
      </c>
      <c r="C411" s="2" t="s">
        <v>734</v>
      </c>
      <c r="D411" s="2" t="s">
        <v>772</v>
      </c>
      <c r="E411" s="2" t="s">
        <v>773</v>
      </c>
      <c r="F411" s="2" t="s">
        <v>774</v>
      </c>
      <c r="G411" s="3" t="s">
        <v>775</v>
      </c>
      <c r="H411" s="3" t="s">
        <v>776</v>
      </c>
      <c r="I411" s="3" t="s">
        <v>777</v>
      </c>
      <c r="J411" s="10"/>
      <c r="K411" s="4">
        <v>4</v>
      </c>
      <c r="L411" s="5" t="s">
        <v>781</v>
      </c>
      <c r="M411" s="6" t="s">
        <v>141</v>
      </c>
      <c r="N411" s="7">
        <f t="shared" si="6"/>
        <v>4</v>
      </c>
      <c r="O411" s="8">
        <v>1</v>
      </c>
      <c r="P411" s="8">
        <v>1</v>
      </c>
      <c r="Q411" s="8">
        <v>1</v>
      </c>
      <c r="R411" s="8">
        <v>1</v>
      </c>
      <c r="S411" s="9">
        <f>COUNTIFS($B$3:B411,B411,$D$3:D411,D411,$H$3:H411,H411)</f>
        <v>4</v>
      </c>
    </row>
    <row r="412" spans="1:19" ht="15" customHeight="1">
      <c r="A412" s="2" t="s">
        <v>732</v>
      </c>
      <c r="B412" s="2" t="s">
        <v>733</v>
      </c>
      <c r="C412" s="2" t="s">
        <v>734</v>
      </c>
      <c r="D412" s="2" t="s">
        <v>772</v>
      </c>
      <c r="E412" s="2" t="s">
        <v>773</v>
      </c>
      <c r="F412" s="2" t="s">
        <v>774</v>
      </c>
      <c r="G412" s="3" t="s">
        <v>775</v>
      </c>
      <c r="H412" s="3" t="s">
        <v>776</v>
      </c>
      <c r="I412" s="3" t="s">
        <v>777</v>
      </c>
      <c r="J412" s="10"/>
      <c r="K412" s="4">
        <v>5</v>
      </c>
      <c r="L412" s="5" t="s">
        <v>782</v>
      </c>
      <c r="M412" s="6" t="s">
        <v>141</v>
      </c>
      <c r="N412" s="7">
        <f t="shared" si="6"/>
        <v>1</v>
      </c>
      <c r="O412" s="8">
        <v>0</v>
      </c>
      <c r="P412" s="8">
        <v>0</v>
      </c>
      <c r="Q412" s="8">
        <v>1</v>
      </c>
      <c r="R412" s="8">
        <v>0</v>
      </c>
      <c r="S412" s="9">
        <f>COUNTIFS($B$3:B412,B412,$D$3:D412,D412,$H$3:H412,H412)</f>
        <v>5</v>
      </c>
    </row>
    <row r="413" spans="1:19" ht="15" customHeight="1">
      <c r="A413" s="2" t="s">
        <v>732</v>
      </c>
      <c r="B413" s="2" t="s">
        <v>733</v>
      </c>
      <c r="C413" s="2" t="s">
        <v>734</v>
      </c>
      <c r="D413" s="2" t="s">
        <v>772</v>
      </c>
      <c r="E413" s="2" t="s">
        <v>773</v>
      </c>
      <c r="F413" s="2" t="s">
        <v>774</v>
      </c>
      <c r="G413" s="3" t="s">
        <v>775</v>
      </c>
      <c r="H413" s="3" t="s">
        <v>776</v>
      </c>
      <c r="I413" s="3" t="s">
        <v>777</v>
      </c>
      <c r="J413" s="10"/>
      <c r="K413" s="4">
        <v>6</v>
      </c>
      <c r="L413" s="5" t="s">
        <v>783</v>
      </c>
      <c r="M413" s="6" t="s">
        <v>141</v>
      </c>
      <c r="N413" s="7">
        <f t="shared" si="6"/>
        <v>10</v>
      </c>
      <c r="O413" s="8">
        <v>1</v>
      </c>
      <c r="P413" s="8">
        <v>3</v>
      </c>
      <c r="Q413" s="8">
        <v>4</v>
      </c>
      <c r="R413" s="8">
        <v>2</v>
      </c>
      <c r="S413" s="9">
        <f>COUNTIFS($B$3:B413,B413,$D$3:D413,D413,$H$3:H413,H413)</f>
        <v>6</v>
      </c>
    </row>
    <row r="414" spans="1:19" ht="15" customHeight="1">
      <c r="A414" s="2" t="s">
        <v>732</v>
      </c>
      <c r="B414" s="2" t="s">
        <v>733</v>
      </c>
      <c r="C414" s="2" t="s">
        <v>734</v>
      </c>
      <c r="D414" s="2" t="s">
        <v>772</v>
      </c>
      <c r="E414" s="2" t="s">
        <v>773</v>
      </c>
      <c r="F414" s="2" t="s">
        <v>774</v>
      </c>
      <c r="G414" s="3" t="s">
        <v>775</v>
      </c>
      <c r="H414" s="3" t="s">
        <v>776</v>
      </c>
      <c r="I414" s="3" t="s">
        <v>777</v>
      </c>
      <c r="J414" s="10"/>
      <c r="K414" s="4">
        <v>7</v>
      </c>
      <c r="L414" s="5" t="s">
        <v>784</v>
      </c>
      <c r="M414" s="6" t="s">
        <v>141</v>
      </c>
      <c r="N414" s="7">
        <f t="shared" si="6"/>
        <v>2</v>
      </c>
      <c r="O414" s="8">
        <v>0</v>
      </c>
      <c r="P414" s="8">
        <v>1</v>
      </c>
      <c r="Q414" s="8">
        <v>0</v>
      </c>
      <c r="R414" s="8">
        <v>1</v>
      </c>
      <c r="S414" s="9">
        <f>COUNTIFS($B$3:B414,B414,$D$3:D414,D414,$H$3:H414,H414)</f>
        <v>7</v>
      </c>
    </row>
    <row r="415" spans="1:19" ht="15" customHeight="1">
      <c r="A415" s="2" t="s">
        <v>732</v>
      </c>
      <c r="B415" s="2" t="s">
        <v>733</v>
      </c>
      <c r="C415" s="2" t="s">
        <v>734</v>
      </c>
      <c r="D415" s="2" t="s">
        <v>772</v>
      </c>
      <c r="E415" s="2" t="s">
        <v>773</v>
      </c>
      <c r="F415" s="2" t="s">
        <v>774</v>
      </c>
      <c r="G415" s="3" t="s">
        <v>775</v>
      </c>
      <c r="H415" s="3" t="s">
        <v>776</v>
      </c>
      <c r="I415" s="3" t="s">
        <v>777</v>
      </c>
      <c r="J415" s="10"/>
      <c r="K415" s="4">
        <v>8</v>
      </c>
      <c r="L415" s="5" t="s">
        <v>785</v>
      </c>
      <c r="M415" s="12" t="s">
        <v>161</v>
      </c>
      <c r="N415" s="7">
        <f t="shared" si="6"/>
        <v>42</v>
      </c>
      <c r="O415" s="8">
        <v>12</v>
      </c>
      <c r="P415" s="8">
        <v>12</v>
      </c>
      <c r="Q415" s="8">
        <v>6</v>
      </c>
      <c r="R415" s="8">
        <v>12</v>
      </c>
      <c r="S415" s="9">
        <f>COUNTIFS($B$3:B415,B415,$D$3:D415,D415,$H$3:H415,H415)</f>
        <v>8</v>
      </c>
    </row>
    <row r="416" spans="1:19" ht="15" customHeight="1">
      <c r="A416" s="2" t="s">
        <v>732</v>
      </c>
      <c r="B416" s="2" t="s">
        <v>733</v>
      </c>
      <c r="C416" s="2" t="s">
        <v>734</v>
      </c>
      <c r="D416" s="2" t="s">
        <v>772</v>
      </c>
      <c r="E416" s="2" t="s">
        <v>773</v>
      </c>
      <c r="F416" s="2" t="s">
        <v>774</v>
      </c>
      <c r="G416" s="3" t="s">
        <v>775</v>
      </c>
      <c r="H416" s="3" t="s">
        <v>776</v>
      </c>
      <c r="I416" s="3" t="s">
        <v>777</v>
      </c>
      <c r="J416" s="10"/>
      <c r="K416" s="4">
        <v>9</v>
      </c>
      <c r="L416" s="5" t="s">
        <v>786</v>
      </c>
      <c r="M416" s="6" t="s">
        <v>141</v>
      </c>
      <c r="N416" s="7">
        <f t="shared" si="6"/>
        <v>1</v>
      </c>
      <c r="O416" s="8">
        <v>0</v>
      </c>
      <c r="P416" s="8">
        <v>0</v>
      </c>
      <c r="Q416" s="8">
        <v>1</v>
      </c>
      <c r="R416" s="8">
        <v>0</v>
      </c>
      <c r="S416" s="9">
        <f>COUNTIFS($B$3:B416,B416,$D$3:D416,D416,$H$3:H416,H416)</f>
        <v>9</v>
      </c>
    </row>
    <row r="417" spans="1:19" ht="15" customHeight="1">
      <c r="A417" s="2" t="s">
        <v>732</v>
      </c>
      <c r="B417" s="2" t="s">
        <v>733</v>
      </c>
      <c r="C417" s="2" t="s">
        <v>734</v>
      </c>
      <c r="D417" s="2" t="s">
        <v>772</v>
      </c>
      <c r="E417" s="2" t="s">
        <v>773</v>
      </c>
      <c r="F417" s="2" t="s">
        <v>774</v>
      </c>
      <c r="G417" s="3" t="s">
        <v>775</v>
      </c>
      <c r="H417" s="3" t="s">
        <v>776</v>
      </c>
      <c r="I417" s="3" t="s">
        <v>777</v>
      </c>
      <c r="J417" s="10"/>
      <c r="K417" s="4">
        <v>10</v>
      </c>
      <c r="L417" s="5" t="s">
        <v>787</v>
      </c>
      <c r="M417" s="6" t="s">
        <v>141</v>
      </c>
      <c r="N417" s="7">
        <f t="shared" si="6"/>
        <v>1</v>
      </c>
      <c r="O417" s="8">
        <v>0</v>
      </c>
      <c r="P417" s="8">
        <v>0</v>
      </c>
      <c r="Q417" s="8">
        <v>1</v>
      </c>
      <c r="R417" s="8">
        <v>0</v>
      </c>
      <c r="S417" s="9">
        <f>COUNTIFS($B$3:B417,B417,$D$3:D417,D417,$H$3:H417,H417)</f>
        <v>10</v>
      </c>
    </row>
    <row r="418" spans="1:19" ht="15" customHeight="1">
      <c r="A418" s="2" t="s">
        <v>732</v>
      </c>
      <c r="B418" s="2" t="s">
        <v>733</v>
      </c>
      <c r="C418" s="2" t="s">
        <v>734</v>
      </c>
      <c r="D418" s="2" t="s">
        <v>772</v>
      </c>
      <c r="E418" s="2" t="s">
        <v>773</v>
      </c>
      <c r="F418" s="2" t="s">
        <v>774</v>
      </c>
      <c r="G418" s="3" t="s">
        <v>775</v>
      </c>
      <c r="H418" s="3" t="s">
        <v>776</v>
      </c>
      <c r="I418" s="3" t="s">
        <v>777</v>
      </c>
      <c r="J418" s="10"/>
      <c r="K418" s="4">
        <v>11</v>
      </c>
      <c r="L418" s="5" t="s">
        <v>788</v>
      </c>
      <c r="M418" s="6" t="s">
        <v>158</v>
      </c>
      <c r="N418" s="7">
        <f t="shared" si="6"/>
        <v>1500</v>
      </c>
      <c r="O418" s="8">
        <v>0</v>
      </c>
      <c r="P418" s="8">
        <v>500</v>
      </c>
      <c r="Q418" s="8">
        <v>500</v>
      </c>
      <c r="R418" s="8">
        <v>500</v>
      </c>
      <c r="S418" s="9">
        <f>COUNTIFS($B$3:B418,B418,$D$3:D418,D418,$H$3:H418,H418)</f>
        <v>11</v>
      </c>
    </row>
    <row r="419" spans="1:19" ht="15" customHeight="1">
      <c r="A419" s="2" t="s">
        <v>732</v>
      </c>
      <c r="B419" s="2" t="s">
        <v>733</v>
      </c>
      <c r="C419" s="2" t="s">
        <v>734</v>
      </c>
      <c r="D419" s="2" t="s">
        <v>772</v>
      </c>
      <c r="E419" s="2" t="s">
        <v>773</v>
      </c>
      <c r="F419" s="2" t="s">
        <v>774</v>
      </c>
      <c r="G419" s="3" t="s">
        <v>775</v>
      </c>
      <c r="H419" s="3" t="s">
        <v>776</v>
      </c>
      <c r="I419" s="3" t="s">
        <v>777</v>
      </c>
      <c r="J419" s="10"/>
      <c r="K419" s="4">
        <v>12</v>
      </c>
      <c r="L419" s="5" t="s">
        <v>789</v>
      </c>
      <c r="M419" s="12" t="s">
        <v>161</v>
      </c>
      <c r="N419" s="7">
        <f t="shared" si="6"/>
        <v>40</v>
      </c>
      <c r="O419" s="8">
        <v>8</v>
      </c>
      <c r="P419" s="8">
        <v>12</v>
      </c>
      <c r="Q419" s="8">
        <v>8</v>
      </c>
      <c r="R419" s="8">
        <v>12</v>
      </c>
      <c r="S419" s="9">
        <f>COUNTIFS($B$3:B419,B419,$D$3:D419,D419,$H$3:H419,H419)</f>
        <v>12</v>
      </c>
    </row>
    <row r="420" spans="1:19" ht="15" customHeight="1">
      <c r="A420" s="2" t="s">
        <v>732</v>
      </c>
      <c r="B420" s="2" t="s">
        <v>733</v>
      </c>
      <c r="C420" s="2" t="s">
        <v>734</v>
      </c>
      <c r="D420" s="2" t="s">
        <v>772</v>
      </c>
      <c r="E420" s="2" t="s">
        <v>773</v>
      </c>
      <c r="F420" s="2" t="s">
        <v>774</v>
      </c>
      <c r="G420" s="3" t="s">
        <v>775</v>
      </c>
      <c r="H420" s="3" t="s">
        <v>776</v>
      </c>
      <c r="I420" s="3" t="s">
        <v>777</v>
      </c>
      <c r="J420" s="10"/>
      <c r="K420" s="4">
        <v>13</v>
      </c>
      <c r="L420" s="5" t="s">
        <v>790</v>
      </c>
      <c r="M420" s="12" t="s">
        <v>791</v>
      </c>
      <c r="N420" s="7">
        <f t="shared" si="6"/>
        <v>12</v>
      </c>
      <c r="O420" s="8">
        <v>3</v>
      </c>
      <c r="P420" s="8">
        <v>3</v>
      </c>
      <c r="Q420" s="8">
        <v>3</v>
      </c>
      <c r="R420" s="8">
        <v>3</v>
      </c>
      <c r="S420" s="9">
        <f>COUNTIFS($B$3:B420,B420,$D$3:D420,D420,$H$3:H420,H420)</f>
        <v>13</v>
      </c>
    </row>
    <row r="421" spans="1:19" ht="15" customHeight="1">
      <c r="A421" s="2" t="s">
        <v>732</v>
      </c>
      <c r="B421" s="2" t="s">
        <v>733</v>
      </c>
      <c r="C421" s="2" t="s">
        <v>734</v>
      </c>
      <c r="D421" s="2" t="s">
        <v>772</v>
      </c>
      <c r="E421" s="2" t="s">
        <v>773</v>
      </c>
      <c r="F421" s="2" t="s">
        <v>774</v>
      </c>
      <c r="G421" s="3" t="s">
        <v>775</v>
      </c>
      <c r="H421" s="3" t="s">
        <v>776</v>
      </c>
      <c r="I421" s="3" t="s">
        <v>777</v>
      </c>
      <c r="J421" s="10"/>
      <c r="K421" s="4">
        <v>14</v>
      </c>
      <c r="L421" s="5" t="s">
        <v>792</v>
      </c>
      <c r="M421" s="12" t="s">
        <v>141</v>
      </c>
      <c r="N421" s="7">
        <f t="shared" si="6"/>
        <v>2</v>
      </c>
      <c r="O421" s="8">
        <v>0</v>
      </c>
      <c r="P421" s="8">
        <v>1</v>
      </c>
      <c r="Q421" s="8">
        <v>1</v>
      </c>
      <c r="R421" s="8">
        <v>0</v>
      </c>
      <c r="S421" s="9">
        <f>COUNTIFS($B$3:B421,B421,$D$3:D421,D421,$H$3:H421,H421)</f>
        <v>14</v>
      </c>
    </row>
    <row r="422" spans="1:19" ht="15" customHeight="1">
      <c r="A422" s="2" t="s">
        <v>732</v>
      </c>
      <c r="B422" s="2" t="s">
        <v>733</v>
      </c>
      <c r="C422" s="2" t="s">
        <v>734</v>
      </c>
      <c r="D422" s="2" t="s">
        <v>772</v>
      </c>
      <c r="E422" s="2" t="s">
        <v>773</v>
      </c>
      <c r="F422" s="2" t="s">
        <v>774</v>
      </c>
      <c r="G422" s="3" t="s">
        <v>775</v>
      </c>
      <c r="H422" s="3" t="s">
        <v>776</v>
      </c>
      <c r="I422" s="3" t="s">
        <v>777</v>
      </c>
      <c r="J422" s="14"/>
      <c r="K422" s="4">
        <v>15</v>
      </c>
      <c r="L422" s="11" t="s">
        <v>793</v>
      </c>
      <c r="M422" s="6" t="s">
        <v>141</v>
      </c>
      <c r="N422" s="7">
        <f t="shared" si="6"/>
        <v>28</v>
      </c>
      <c r="O422" s="8">
        <v>5</v>
      </c>
      <c r="P422" s="8">
        <v>9</v>
      </c>
      <c r="Q422" s="8">
        <v>8</v>
      </c>
      <c r="R422" s="8">
        <v>6</v>
      </c>
      <c r="S422" s="9">
        <f>COUNTIFS($B$3:B422,B422,$D$3:D422,D422,$H$3:H422,H422)</f>
        <v>15</v>
      </c>
    </row>
    <row r="423" spans="1:19" ht="15" customHeight="1">
      <c r="A423" s="2" t="s">
        <v>794</v>
      </c>
      <c r="B423" s="2" t="s">
        <v>795</v>
      </c>
      <c r="C423" s="2" t="s">
        <v>796</v>
      </c>
      <c r="D423" s="2" t="s">
        <v>797</v>
      </c>
      <c r="E423" s="2" t="s">
        <v>798</v>
      </c>
      <c r="F423" s="2" t="s">
        <v>248</v>
      </c>
      <c r="G423" s="3" t="s">
        <v>799</v>
      </c>
      <c r="H423" s="3" t="s">
        <v>250</v>
      </c>
      <c r="I423" s="3" t="s">
        <v>800</v>
      </c>
      <c r="J423" s="3"/>
      <c r="K423" s="4">
        <v>1</v>
      </c>
      <c r="L423" s="5" t="s">
        <v>801</v>
      </c>
      <c r="M423" s="6" t="s">
        <v>315</v>
      </c>
      <c r="N423" s="7">
        <f t="shared" si="6"/>
        <v>4</v>
      </c>
      <c r="O423" s="8">
        <v>0</v>
      </c>
      <c r="P423" s="8">
        <v>2</v>
      </c>
      <c r="Q423" s="8">
        <v>2</v>
      </c>
      <c r="R423" s="8">
        <v>0</v>
      </c>
      <c r="S423" s="9">
        <f>COUNTIFS($B$3:B423,B423,$D$3:D423,D423,$H$3:H423,H423)</f>
        <v>1</v>
      </c>
    </row>
    <row r="424" spans="1:19" ht="15" customHeight="1">
      <c r="A424" s="2" t="s">
        <v>794</v>
      </c>
      <c r="B424" s="2" t="s">
        <v>795</v>
      </c>
      <c r="C424" s="2" t="s">
        <v>796</v>
      </c>
      <c r="D424" s="2" t="s">
        <v>797</v>
      </c>
      <c r="E424" s="2" t="s">
        <v>798</v>
      </c>
      <c r="F424" s="2" t="s">
        <v>248</v>
      </c>
      <c r="G424" s="3" t="s">
        <v>799</v>
      </c>
      <c r="H424" s="3" t="s">
        <v>250</v>
      </c>
      <c r="I424" s="3" t="s">
        <v>800</v>
      </c>
      <c r="J424" s="10"/>
      <c r="K424" s="4">
        <v>2</v>
      </c>
      <c r="L424" s="5" t="s">
        <v>802</v>
      </c>
      <c r="M424" s="6" t="s">
        <v>315</v>
      </c>
      <c r="N424" s="7">
        <f t="shared" si="6"/>
        <v>4</v>
      </c>
      <c r="O424" s="8">
        <v>1</v>
      </c>
      <c r="P424" s="8">
        <v>1</v>
      </c>
      <c r="Q424" s="8">
        <v>1</v>
      </c>
      <c r="R424" s="8">
        <v>1</v>
      </c>
      <c r="S424" s="9">
        <f>COUNTIFS($B$3:B424,B424,$D$3:D424,D424,$H$3:H424,H424)</f>
        <v>2</v>
      </c>
    </row>
    <row r="425" spans="1:19" ht="15" customHeight="1">
      <c r="A425" s="2" t="s">
        <v>794</v>
      </c>
      <c r="B425" s="2" t="s">
        <v>795</v>
      </c>
      <c r="C425" s="2" t="s">
        <v>796</v>
      </c>
      <c r="D425" s="2" t="s">
        <v>797</v>
      </c>
      <c r="E425" s="2" t="s">
        <v>798</v>
      </c>
      <c r="F425" s="2" t="s">
        <v>248</v>
      </c>
      <c r="G425" s="3" t="s">
        <v>799</v>
      </c>
      <c r="H425" s="3" t="s">
        <v>250</v>
      </c>
      <c r="I425" s="3" t="s">
        <v>800</v>
      </c>
      <c r="J425" s="10"/>
      <c r="K425" s="4">
        <v>3</v>
      </c>
      <c r="L425" s="5" t="s">
        <v>803</v>
      </c>
      <c r="M425" s="6" t="s">
        <v>315</v>
      </c>
      <c r="N425" s="7">
        <f t="shared" si="6"/>
        <v>2</v>
      </c>
      <c r="O425" s="8">
        <v>0</v>
      </c>
      <c r="P425" s="8">
        <v>1</v>
      </c>
      <c r="Q425" s="8">
        <v>0</v>
      </c>
      <c r="R425" s="8">
        <v>1</v>
      </c>
      <c r="S425" s="9">
        <f>COUNTIFS($B$3:B425,B425,$D$3:D425,D425,$H$3:H425,H425)</f>
        <v>3</v>
      </c>
    </row>
    <row r="426" spans="1:19" ht="15" customHeight="1">
      <c r="A426" s="2" t="s">
        <v>794</v>
      </c>
      <c r="B426" s="2" t="s">
        <v>795</v>
      </c>
      <c r="C426" s="2" t="s">
        <v>796</v>
      </c>
      <c r="D426" s="2" t="s">
        <v>797</v>
      </c>
      <c r="E426" s="2" t="s">
        <v>798</v>
      </c>
      <c r="F426" s="2" t="s">
        <v>248</v>
      </c>
      <c r="G426" s="3" t="s">
        <v>799</v>
      </c>
      <c r="H426" s="3" t="s">
        <v>250</v>
      </c>
      <c r="I426" s="3" t="s">
        <v>800</v>
      </c>
      <c r="J426" s="10"/>
      <c r="K426" s="4">
        <v>4</v>
      </c>
      <c r="L426" s="5" t="s">
        <v>804</v>
      </c>
      <c r="M426" s="6" t="s">
        <v>315</v>
      </c>
      <c r="N426" s="7">
        <f t="shared" si="6"/>
        <v>2</v>
      </c>
      <c r="O426" s="8">
        <v>0</v>
      </c>
      <c r="P426" s="8">
        <v>1</v>
      </c>
      <c r="Q426" s="8">
        <v>0</v>
      </c>
      <c r="R426" s="8">
        <v>1</v>
      </c>
      <c r="S426" s="9">
        <f>COUNTIFS($B$3:B426,B426,$D$3:D426,D426,$H$3:H426,H426)</f>
        <v>4</v>
      </c>
    </row>
    <row r="427" spans="1:19" ht="15" customHeight="1">
      <c r="A427" s="2" t="s">
        <v>794</v>
      </c>
      <c r="B427" s="2" t="s">
        <v>795</v>
      </c>
      <c r="C427" s="2" t="s">
        <v>796</v>
      </c>
      <c r="D427" s="2" t="s">
        <v>797</v>
      </c>
      <c r="E427" s="2" t="s">
        <v>798</v>
      </c>
      <c r="F427" s="2" t="s">
        <v>248</v>
      </c>
      <c r="G427" s="3" t="s">
        <v>799</v>
      </c>
      <c r="H427" s="3" t="s">
        <v>250</v>
      </c>
      <c r="I427" s="3" t="s">
        <v>800</v>
      </c>
      <c r="J427" s="10"/>
      <c r="K427" s="4">
        <v>5</v>
      </c>
      <c r="L427" s="5" t="s">
        <v>805</v>
      </c>
      <c r="M427" s="6" t="s">
        <v>235</v>
      </c>
      <c r="N427" s="7">
        <f t="shared" si="6"/>
        <v>2</v>
      </c>
      <c r="O427" s="8">
        <v>0</v>
      </c>
      <c r="P427" s="8">
        <v>1</v>
      </c>
      <c r="Q427" s="8">
        <v>0</v>
      </c>
      <c r="R427" s="8">
        <v>1</v>
      </c>
      <c r="S427" s="9">
        <f>COUNTIFS($B$3:B427,B427,$D$3:D427,D427,$H$3:H427,H427)</f>
        <v>5</v>
      </c>
    </row>
    <row r="428" spans="1:19" ht="15" customHeight="1">
      <c r="A428" s="2" t="s">
        <v>794</v>
      </c>
      <c r="B428" s="2" t="s">
        <v>795</v>
      </c>
      <c r="C428" s="2" t="s">
        <v>796</v>
      </c>
      <c r="D428" s="2" t="s">
        <v>797</v>
      </c>
      <c r="E428" s="2" t="s">
        <v>798</v>
      </c>
      <c r="F428" s="2" t="s">
        <v>248</v>
      </c>
      <c r="G428" s="3" t="s">
        <v>799</v>
      </c>
      <c r="H428" s="3" t="s">
        <v>250</v>
      </c>
      <c r="I428" s="3" t="s">
        <v>800</v>
      </c>
      <c r="J428" s="10"/>
      <c r="K428" s="4">
        <v>6</v>
      </c>
      <c r="L428" s="5" t="s">
        <v>806</v>
      </c>
      <c r="M428" s="6" t="s">
        <v>315</v>
      </c>
      <c r="N428" s="7">
        <f t="shared" si="6"/>
        <v>2</v>
      </c>
      <c r="O428" s="8">
        <v>0</v>
      </c>
      <c r="P428" s="8">
        <v>1</v>
      </c>
      <c r="Q428" s="8">
        <v>0</v>
      </c>
      <c r="R428" s="8">
        <v>1</v>
      </c>
      <c r="S428" s="9">
        <f>COUNTIFS($B$3:B428,B428,$D$3:D428,D428,$H$3:H428,H428)</f>
        <v>6</v>
      </c>
    </row>
    <row r="429" spans="1:19" ht="15" customHeight="1">
      <c r="A429" s="2" t="s">
        <v>794</v>
      </c>
      <c r="B429" s="2" t="s">
        <v>795</v>
      </c>
      <c r="C429" s="2" t="s">
        <v>796</v>
      </c>
      <c r="D429" s="2" t="s">
        <v>797</v>
      </c>
      <c r="E429" s="2" t="s">
        <v>798</v>
      </c>
      <c r="F429" s="2" t="s">
        <v>248</v>
      </c>
      <c r="G429" s="3" t="s">
        <v>799</v>
      </c>
      <c r="H429" s="3" t="s">
        <v>250</v>
      </c>
      <c r="I429" s="3" t="s">
        <v>800</v>
      </c>
      <c r="J429" s="10"/>
      <c r="K429" s="4">
        <v>7</v>
      </c>
      <c r="L429" s="5" t="s">
        <v>807</v>
      </c>
      <c r="M429" s="6" t="s">
        <v>315</v>
      </c>
      <c r="N429" s="7">
        <f t="shared" si="6"/>
        <v>220</v>
      </c>
      <c r="O429" s="8">
        <v>55</v>
      </c>
      <c r="P429" s="8">
        <v>55</v>
      </c>
      <c r="Q429" s="8">
        <v>55</v>
      </c>
      <c r="R429" s="8">
        <v>55</v>
      </c>
      <c r="S429" s="9">
        <f>COUNTIFS($B$3:B429,B429,$D$3:D429,D429,$H$3:H429,H429)</f>
        <v>7</v>
      </c>
    </row>
    <row r="430" spans="1:19" ht="15" customHeight="1">
      <c r="A430" s="2" t="s">
        <v>794</v>
      </c>
      <c r="B430" s="2" t="s">
        <v>795</v>
      </c>
      <c r="C430" s="2" t="s">
        <v>796</v>
      </c>
      <c r="D430" s="2" t="s">
        <v>797</v>
      </c>
      <c r="E430" s="2" t="s">
        <v>798</v>
      </c>
      <c r="F430" s="2" t="s">
        <v>248</v>
      </c>
      <c r="G430" s="3" t="s">
        <v>799</v>
      </c>
      <c r="H430" s="3" t="s">
        <v>250</v>
      </c>
      <c r="I430" s="3" t="s">
        <v>800</v>
      </c>
      <c r="J430" s="10"/>
      <c r="K430" s="4">
        <v>8</v>
      </c>
      <c r="L430" s="5" t="s">
        <v>808</v>
      </c>
      <c r="M430" s="6" t="s">
        <v>112</v>
      </c>
      <c r="N430" s="7">
        <f t="shared" si="6"/>
        <v>2</v>
      </c>
      <c r="O430" s="8">
        <v>1</v>
      </c>
      <c r="P430" s="8">
        <v>0</v>
      </c>
      <c r="Q430" s="8">
        <v>1</v>
      </c>
      <c r="R430" s="8">
        <v>0</v>
      </c>
      <c r="S430" s="9">
        <f>COUNTIFS($B$3:B430,B430,$D$3:D430,D430,$H$3:H430,H430)</f>
        <v>8</v>
      </c>
    </row>
    <row r="431" spans="1:19" ht="15" customHeight="1">
      <c r="A431" s="2" t="s">
        <v>794</v>
      </c>
      <c r="B431" s="2" t="s">
        <v>795</v>
      </c>
      <c r="C431" s="2" t="s">
        <v>796</v>
      </c>
      <c r="D431" s="2" t="s">
        <v>797</v>
      </c>
      <c r="E431" s="2" t="s">
        <v>798</v>
      </c>
      <c r="F431" s="2" t="s">
        <v>248</v>
      </c>
      <c r="G431" s="3" t="s">
        <v>799</v>
      </c>
      <c r="H431" s="3" t="s">
        <v>250</v>
      </c>
      <c r="I431" s="3" t="s">
        <v>800</v>
      </c>
      <c r="J431" s="10"/>
      <c r="K431" s="4">
        <v>9</v>
      </c>
      <c r="L431" s="5" t="s">
        <v>809</v>
      </c>
      <c r="M431" s="12" t="s">
        <v>57</v>
      </c>
      <c r="N431" s="7">
        <f t="shared" si="6"/>
        <v>11</v>
      </c>
      <c r="O431" s="8">
        <v>2</v>
      </c>
      <c r="P431" s="8">
        <v>3</v>
      </c>
      <c r="Q431" s="8">
        <v>3</v>
      </c>
      <c r="R431" s="8">
        <v>3</v>
      </c>
      <c r="S431" s="9">
        <f>COUNTIFS($B$3:B431,B431,$D$3:D431,D431,$H$3:H431,H431)</f>
        <v>9</v>
      </c>
    </row>
    <row r="432" spans="1:19" ht="15" customHeight="1">
      <c r="A432" s="2" t="s">
        <v>794</v>
      </c>
      <c r="B432" s="2" t="s">
        <v>795</v>
      </c>
      <c r="C432" s="2" t="s">
        <v>796</v>
      </c>
      <c r="D432" s="2" t="s">
        <v>797</v>
      </c>
      <c r="E432" s="2" t="s">
        <v>798</v>
      </c>
      <c r="F432" s="2" t="s">
        <v>248</v>
      </c>
      <c r="G432" s="3" t="s">
        <v>799</v>
      </c>
      <c r="H432" s="3" t="s">
        <v>250</v>
      </c>
      <c r="I432" s="3" t="s">
        <v>800</v>
      </c>
      <c r="J432" s="10"/>
      <c r="K432" s="4">
        <v>10</v>
      </c>
      <c r="L432" s="5" t="s">
        <v>810</v>
      </c>
      <c r="M432" s="12" t="s">
        <v>57</v>
      </c>
      <c r="N432" s="7">
        <f t="shared" si="6"/>
        <v>12</v>
      </c>
      <c r="O432" s="8">
        <v>3</v>
      </c>
      <c r="P432" s="8">
        <v>3</v>
      </c>
      <c r="Q432" s="8">
        <v>3</v>
      </c>
      <c r="R432" s="8">
        <v>3</v>
      </c>
      <c r="S432" s="9">
        <f>COUNTIFS($B$3:B432,B432,$D$3:D432,D432,$H$3:H432,H432)</f>
        <v>10</v>
      </c>
    </row>
    <row r="433" spans="1:19" ht="15" customHeight="1">
      <c r="A433" s="2" t="s">
        <v>794</v>
      </c>
      <c r="B433" s="2" t="s">
        <v>795</v>
      </c>
      <c r="C433" s="2" t="s">
        <v>796</v>
      </c>
      <c r="D433" s="2" t="s">
        <v>797</v>
      </c>
      <c r="E433" s="2" t="s">
        <v>798</v>
      </c>
      <c r="F433" s="2" t="s">
        <v>248</v>
      </c>
      <c r="G433" s="3" t="s">
        <v>799</v>
      </c>
      <c r="H433" s="3" t="s">
        <v>250</v>
      </c>
      <c r="I433" s="3" t="s">
        <v>800</v>
      </c>
      <c r="J433" s="14"/>
      <c r="K433" s="4">
        <v>11</v>
      </c>
      <c r="L433" s="5" t="s">
        <v>811</v>
      </c>
      <c r="M433" s="12" t="s">
        <v>114</v>
      </c>
      <c r="N433" s="7">
        <f t="shared" si="6"/>
        <v>300</v>
      </c>
      <c r="O433" s="8">
        <v>150</v>
      </c>
      <c r="P433" s="8">
        <v>0</v>
      </c>
      <c r="Q433" s="8">
        <v>150</v>
      </c>
      <c r="R433" s="8">
        <v>0</v>
      </c>
      <c r="S433" s="9">
        <f>COUNTIFS($B$3:B433,B433,$D$3:D433,D433,$H$3:H433,H433)</f>
        <v>11</v>
      </c>
    </row>
    <row r="434" spans="1:19" ht="15" customHeight="1">
      <c r="A434" s="2" t="s">
        <v>794</v>
      </c>
      <c r="B434" s="2" t="s">
        <v>795</v>
      </c>
      <c r="C434" s="2" t="s">
        <v>796</v>
      </c>
      <c r="D434" s="2" t="s">
        <v>812</v>
      </c>
      <c r="E434" s="2" t="s">
        <v>813</v>
      </c>
      <c r="F434" s="2" t="s">
        <v>248</v>
      </c>
      <c r="G434" s="3" t="s">
        <v>799</v>
      </c>
      <c r="H434" s="3" t="s">
        <v>814</v>
      </c>
      <c r="I434" s="3" t="s">
        <v>815</v>
      </c>
      <c r="J434" s="3"/>
      <c r="K434" s="4">
        <v>1</v>
      </c>
      <c r="L434" s="5" t="s">
        <v>816</v>
      </c>
      <c r="M434" s="6" t="s">
        <v>315</v>
      </c>
      <c r="N434" s="7">
        <f t="shared" si="6"/>
        <v>70</v>
      </c>
      <c r="O434" s="8">
        <v>10</v>
      </c>
      <c r="P434" s="8">
        <v>20</v>
      </c>
      <c r="Q434" s="8">
        <v>30</v>
      </c>
      <c r="R434" s="18">
        <v>10</v>
      </c>
      <c r="S434" s="9">
        <f>COUNTIFS($B$3:B434,B434,$D$3:D434,D434,$H$3:H434,H434)</f>
        <v>1</v>
      </c>
    </row>
    <row r="435" spans="1:19" ht="15" customHeight="1">
      <c r="A435" s="2" t="s">
        <v>794</v>
      </c>
      <c r="B435" s="2" t="s">
        <v>795</v>
      </c>
      <c r="C435" s="2" t="s">
        <v>796</v>
      </c>
      <c r="D435" s="2" t="s">
        <v>812</v>
      </c>
      <c r="E435" s="2" t="s">
        <v>813</v>
      </c>
      <c r="F435" s="2" t="s">
        <v>248</v>
      </c>
      <c r="G435" s="3" t="s">
        <v>799</v>
      </c>
      <c r="H435" s="3" t="s">
        <v>814</v>
      </c>
      <c r="I435" s="3" t="s">
        <v>815</v>
      </c>
      <c r="J435" s="10"/>
      <c r="K435" s="4">
        <v>2</v>
      </c>
      <c r="L435" s="5" t="s">
        <v>817</v>
      </c>
      <c r="M435" s="6" t="s">
        <v>86</v>
      </c>
      <c r="N435" s="7">
        <f t="shared" si="6"/>
        <v>5</v>
      </c>
      <c r="O435" s="8">
        <v>0</v>
      </c>
      <c r="P435" s="8">
        <v>0</v>
      </c>
      <c r="Q435" s="8">
        <v>5</v>
      </c>
      <c r="R435" s="19">
        <v>0</v>
      </c>
      <c r="S435" s="9">
        <f>COUNTIFS($B$3:B435,B435,$D$3:D435,D435,$H$3:H435,H435)</f>
        <v>2</v>
      </c>
    </row>
    <row r="436" spans="1:19" ht="15" customHeight="1">
      <c r="A436" s="2" t="s">
        <v>794</v>
      </c>
      <c r="B436" s="2" t="s">
        <v>795</v>
      </c>
      <c r="C436" s="2" t="s">
        <v>796</v>
      </c>
      <c r="D436" s="2" t="s">
        <v>812</v>
      </c>
      <c r="E436" s="2" t="s">
        <v>813</v>
      </c>
      <c r="F436" s="2" t="s">
        <v>248</v>
      </c>
      <c r="G436" s="3" t="s">
        <v>799</v>
      </c>
      <c r="H436" s="3" t="s">
        <v>814</v>
      </c>
      <c r="I436" s="3" t="s">
        <v>815</v>
      </c>
      <c r="J436" s="10"/>
      <c r="K436" s="4">
        <v>3</v>
      </c>
      <c r="L436" s="5" t="s">
        <v>818</v>
      </c>
      <c r="M436" s="6" t="s">
        <v>315</v>
      </c>
      <c r="N436" s="7">
        <f t="shared" si="6"/>
        <v>20</v>
      </c>
      <c r="O436" s="13">
        <v>0</v>
      </c>
      <c r="P436" s="13">
        <v>8</v>
      </c>
      <c r="Q436" s="13">
        <v>8</v>
      </c>
      <c r="R436" s="19">
        <v>4</v>
      </c>
      <c r="S436" s="9">
        <f>COUNTIFS($B$3:B436,B436,$D$3:D436,D436,$H$3:H436,H436)</f>
        <v>3</v>
      </c>
    </row>
    <row r="437" spans="1:19" ht="15" customHeight="1">
      <c r="A437" s="2" t="s">
        <v>794</v>
      </c>
      <c r="B437" s="2" t="s">
        <v>795</v>
      </c>
      <c r="C437" s="2" t="s">
        <v>796</v>
      </c>
      <c r="D437" s="2" t="s">
        <v>812</v>
      </c>
      <c r="E437" s="2" t="s">
        <v>813</v>
      </c>
      <c r="F437" s="2" t="s">
        <v>248</v>
      </c>
      <c r="G437" s="3" t="s">
        <v>799</v>
      </c>
      <c r="H437" s="3" t="s">
        <v>814</v>
      </c>
      <c r="I437" s="3" t="s">
        <v>815</v>
      </c>
      <c r="J437" s="14"/>
      <c r="K437" s="4">
        <v>4</v>
      </c>
      <c r="L437" s="5" t="s">
        <v>819</v>
      </c>
      <c r="M437" s="6" t="s">
        <v>315</v>
      </c>
      <c r="N437" s="7">
        <f t="shared" si="6"/>
        <v>4</v>
      </c>
      <c r="O437" s="8">
        <v>1</v>
      </c>
      <c r="P437" s="8">
        <v>1</v>
      </c>
      <c r="Q437" s="8">
        <v>1</v>
      </c>
      <c r="R437" s="19">
        <v>1</v>
      </c>
      <c r="S437" s="9">
        <f>COUNTIFS($B$3:B437,B437,$D$3:D437,D437,$H$3:H437,H437)</f>
        <v>4</v>
      </c>
    </row>
    <row r="438" spans="1:19" ht="15" customHeight="1">
      <c r="A438" s="2" t="s">
        <v>794</v>
      </c>
      <c r="B438" s="2" t="s">
        <v>795</v>
      </c>
      <c r="C438" s="2" t="s">
        <v>796</v>
      </c>
      <c r="D438" s="2" t="s">
        <v>820</v>
      </c>
      <c r="E438" s="2" t="s">
        <v>821</v>
      </c>
      <c r="F438" s="2" t="s">
        <v>822</v>
      </c>
      <c r="G438" s="2" t="s">
        <v>823</v>
      </c>
      <c r="H438" s="2" t="s">
        <v>824</v>
      </c>
      <c r="I438" s="2" t="s">
        <v>825</v>
      </c>
      <c r="J438" s="2"/>
      <c r="K438" s="4">
        <v>1</v>
      </c>
      <c r="L438" s="5" t="s">
        <v>826</v>
      </c>
      <c r="M438" s="6" t="s">
        <v>29</v>
      </c>
      <c r="N438" s="7">
        <f t="shared" si="6"/>
        <v>11</v>
      </c>
      <c r="O438" s="8">
        <v>2</v>
      </c>
      <c r="P438" s="8">
        <v>3</v>
      </c>
      <c r="Q438" s="8">
        <v>3</v>
      </c>
      <c r="R438" s="8">
        <v>3</v>
      </c>
      <c r="S438" s="9">
        <f>COUNTIFS($B$3:B438,B438,$D$3:D438,D438,$H$3:H438,H438)</f>
        <v>1</v>
      </c>
    </row>
    <row r="439" spans="1:19" ht="15" customHeight="1">
      <c r="A439" s="2" t="s">
        <v>794</v>
      </c>
      <c r="B439" s="2" t="s">
        <v>795</v>
      </c>
      <c r="C439" s="2" t="s">
        <v>796</v>
      </c>
      <c r="D439" s="2" t="s">
        <v>820</v>
      </c>
      <c r="E439" s="2" t="s">
        <v>821</v>
      </c>
      <c r="F439" s="2" t="s">
        <v>822</v>
      </c>
      <c r="G439" s="2" t="s">
        <v>823</v>
      </c>
      <c r="H439" s="2" t="s">
        <v>824</v>
      </c>
      <c r="I439" s="2" t="s">
        <v>825</v>
      </c>
      <c r="J439" s="10"/>
      <c r="K439" s="15">
        <v>2</v>
      </c>
      <c r="L439" s="5" t="s">
        <v>827</v>
      </c>
      <c r="M439" s="6" t="s">
        <v>112</v>
      </c>
      <c r="N439" s="7">
        <f t="shared" si="6"/>
        <v>1</v>
      </c>
      <c r="O439" s="8">
        <v>0</v>
      </c>
      <c r="P439" s="8">
        <v>0</v>
      </c>
      <c r="Q439" s="8">
        <v>0</v>
      </c>
      <c r="R439" s="8">
        <v>1</v>
      </c>
      <c r="S439" s="9">
        <f>COUNTIFS($B$3:B439,B439,$D$3:D439,D439,$H$3:H439,H439)</f>
        <v>2</v>
      </c>
    </row>
    <row r="440" spans="1:19" ht="15" customHeight="1">
      <c r="A440" s="2" t="s">
        <v>794</v>
      </c>
      <c r="B440" s="2" t="s">
        <v>795</v>
      </c>
      <c r="C440" s="2" t="s">
        <v>796</v>
      </c>
      <c r="D440" s="2" t="s">
        <v>820</v>
      </c>
      <c r="E440" s="2" t="s">
        <v>821</v>
      </c>
      <c r="F440" s="2" t="s">
        <v>822</v>
      </c>
      <c r="G440" s="2" t="s">
        <v>823</v>
      </c>
      <c r="H440" s="2" t="s">
        <v>824</v>
      </c>
      <c r="I440" s="2" t="s">
        <v>825</v>
      </c>
      <c r="J440" s="10"/>
      <c r="K440" s="15">
        <v>3</v>
      </c>
      <c r="L440" s="5" t="s">
        <v>828</v>
      </c>
      <c r="M440" s="6" t="s">
        <v>29</v>
      </c>
      <c r="N440" s="7">
        <f t="shared" si="6"/>
        <v>1</v>
      </c>
      <c r="O440" s="8">
        <v>1</v>
      </c>
      <c r="P440" s="8">
        <v>0</v>
      </c>
      <c r="Q440" s="8">
        <v>0</v>
      </c>
      <c r="R440" s="8">
        <v>0</v>
      </c>
      <c r="S440" s="9">
        <f>COUNTIFS($B$3:B440,B440,$D$3:D440,D440,$H$3:H440,H440)</f>
        <v>3</v>
      </c>
    </row>
    <row r="441" spans="1:19" ht="15" customHeight="1">
      <c r="A441" s="2" t="s">
        <v>794</v>
      </c>
      <c r="B441" s="2" t="s">
        <v>795</v>
      </c>
      <c r="C441" s="2" t="s">
        <v>796</v>
      </c>
      <c r="D441" s="2" t="s">
        <v>820</v>
      </c>
      <c r="E441" s="2" t="s">
        <v>821</v>
      </c>
      <c r="F441" s="2" t="s">
        <v>822</v>
      </c>
      <c r="G441" s="2" t="s">
        <v>823</v>
      </c>
      <c r="H441" s="2" t="s">
        <v>824</v>
      </c>
      <c r="I441" s="2" t="s">
        <v>825</v>
      </c>
      <c r="J441" s="10"/>
      <c r="K441" s="4">
        <v>4</v>
      </c>
      <c r="L441" s="5" t="s">
        <v>829</v>
      </c>
      <c r="M441" s="6" t="s">
        <v>830</v>
      </c>
      <c r="N441" s="7">
        <f t="shared" si="6"/>
        <v>1</v>
      </c>
      <c r="O441" s="8">
        <v>1</v>
      </c>
      <c r="P441" s="8">
        <v>0</v>
      </c>
      <c r="Q441" s="8">
        <v>0</v>
      </c>
      <c r="R441" s="8">
        <v>0</v>
      </c>
      <c r="S441" s="9">
        <f>COUNTIFS($B$3:B441,B441,$D$3:D441,D441,$H$3:H441,H441)</f>
        <v>4</v>
      </c>
    </row>
    <row r="442" spans="1:19" ht="15" customHeight="1">
      <c r="A442" s="2" t="s">
        <v>794</v>
      </c>
      <c r="B442" s="2" t="s">
        <v>795</v>
      </c>
      <c r="C442" s="2" t="s">
        <v>796</v>
      </c>
      <c r="D442" s="2" t="s">
        <v>820</v>
      </c>
      <c r="E442" s="2" t="s">
        <v>821</v>
      </c>
      <c r="F442" s="2" t="s">
        <v>822</v>
      </c>
      <c r="G442" s="2" t="s">
        <v>823</v>
      </c>
      <c r="H442" s="2" t="s">
        <v>824</v>
      </c>
      <c r="I442" s="2" t="s">
        <v>825</v>
      </c>
      <c r="J442" s="10"/>
      <c r="K442" s="15">
        <v>5</v>
      </c>
      <c r="L442" s="5" t="s">
        <v>831</v>
      </c>
      <c r="M442" s="12" t="s">
        <v>832</v>
      </c>
      <c r="N442" s="7">
        <f t="shared" si="6"/>
        <v>4</v>
      </c>
      <c r="O442" s="8">
        <v>1</v>
      </c>
      <c r="P442" s="8">
        <v>1</v>
      </c>
      <c r="Q442" s="8">
        <v>1</v>
      </c>
      <c r="R442" s="8">
        <v>1</v>
      </c>
      <c r="S442" s="9">
        <f>COUNTIFS($B$3:B442,B442,$D$3:D442,D442,$H$3:H442,H442)</f>
        <v>5</v>
      </c>
    </row>
    <row r="443" spans="1:19" ht="15" customHeight="1">
      <c r="A443" s="2" t="s">
        <v>794</v>
      </c>
      <c r="B443" s="2" t="s">
        <v>795</v>
      </c>
      <c r="C443" s="2" t="s">
        <v>796</v>
      </c>
      <c r="D443" s="2" t="s">
        <v>820</v>
      </c>
      <c r="E443" s="2" t="s">
        <v>821</v>
      </c>
      <c r="F443" s="2" t="s">
        <v>822</v>
      </c>
      <c r="G443" s="2" t="s">
        <v>823</v>
      </c>
      <c r="H443" s="2" t="s">
        <v>824</v>
      </c>
      <c r="I443" s="2" t="s">
        <v>825</v>
      </c>
      <c r="J443" s="10"/>
      <c r="K443" s="15">
        <v>6</v>
      </c>
      <c r="L443" s="5" t="s">
        <v>833</v>
      </c>
      <c r="M443" s="12" t="s">
        <v>212</v>
      </c>
      <c r="N443" s="7">
        <f t="shared" si="6"/>
        <v>30</v>
      </c>
      <c r="O443" s="8">
        <v>5</v>
      </c>
      <c r="P443" s="8">
        <v>10</v>
      </c>
      <c r="Q443" s="8">
        <v>10</v>
      </c>
      <c r="R443" s="8">
        <v>5</v>
      </c>
      <c r="S443" s="9">
        <f>COUNTIFS($B$3:B443,B443,$D$3:D443,D443,$H$3:H443,H443)</f>
        <v>6</v>
      </c>
    </row>
    <row r="444" spans="1:19" ht="15" customHeight="1">
      <c r="A444" s="2" t="s">
        <v>794</v>
      </c>
      <c r="B444" s="2" t="s">
        <v>795</v>
      </c>
      <c r="C444" s="2" t="s">
        <v>796</v>
      </c>
      <c r="D444" s="2" t="s">
        <v>820</v>
      </c>
      <c r="E444" s="2" t="s">
        <v>821</v>
      </c>
      <c r="F444" s="2" t="s">
        <v>822</v>
      </c>
      <c r="G444" s="2" t="s">
        <v>823</v>
      </c>
      <c r="H444" s="2" t="s">
        <v>824</v>
      </c>
      <c r="I444" s="2" t="s">
        <v>825</v>
      </c>
      <c r="J444" s="10"/>
      <c r="K444" s="4">
        <v>7</v>
      </c>
      <c r="L444" s="5" t="s">
        <v>834</v>
      </c>
      <c r="M444" s="6" t="s">
        <v>212</v>
      </c>
      <c r="N444" s="7">
        <f t="shared" si="6"/>
        <v>769</v>
      </c>
      <c r="O444" s="8">
        <v>150</v>
      </c>
      <c r="P444" s="8">
        <v>235</v>
      </c>
      <c r="Q444" s="8">
        <v>235</v>
      </c>
      <c r="R444" s="8">
        <v>149</v>
      </c>
      <c r="S444" s="9">
        <f>COUNTIFS($B$3:B444,B444,$D$3:D444,D444,$H$3:H444,H444)</f>
        <v>7</v>
      </c>
    </row>
    <row r="445" spans="1:19" ht="15" customHeight="1">
      <c r="A445" s="2" t="s">
        <v>794</v>
      </c>
      <c r="B445" s="2" t="s">
        <v>795</v>
      </c>
      <c r="C445" s="2" t="s">
        <v>796</v>
      </c>
      <c r="D445" s="2" t="s">
        <v>820</v>
      </c>
      <c r="E445" s="2" t="s">
        <v>821</v>
      </c>
      <c r="F445" s="2" t="s">
        <v>822</v>
      </c>
      <c r="G445" s="2" t="s">
        <v>823</v>
      </c>
      <c r="H445" s="2" t="s">
        <v>824</v>
      </c>
      <c r="I445" s="2" t="s">
        <v>825</v>
      </c>
      <c r="J445" s="10"/>
      <c r="K445" s="15">
        <v>8</v>
      </c>
      <c r="L445" s="5" t="s">
        <v>835</v>
      </c>
      <c r="M445" s="6" t="s">
        <v>212</v>
      </c>
      <c r="N445" s="7">
        <f t="shared" si="6"/>
        <v>221</v>
      </c>
      <c r="O445" s="8">
        <v>52</v>
      </c>
      <c r="P445" s="8">
        <v>58</v>
      </c>
      <c r="Q445" s="8">
        <v>58</v>
      </c>
      <c r="R445" s="8">
        <v>53</v>
      </c>
      <c r="S445" s="9">
        <f>COUNTIFS($B$3:B445,B445,$D$3:D445,D445,$H$3:H445,H445)</f>
        <v>8</v>
      </c>
    </row>
    <row r="446" spans="1:19" ht="15" customHeight="1">
      <c r="A446" s="2" t="s">
        <v>794</v>
      </c>
      <c r="B446" s="2" t="s">
        <v>795</v>
      </c>
      <c r="C446" s="2" t="s">
        <v>796</v>
      </c>
      <c r="D446" s="2" t="s">
        <v>820</v>
      </c>
      <c r="E446" s="2" t="s">
        <v>821</v>
      </c>
      <c r="F446" s="2" t="s">
        <v>822</v>
      </c>
      <c r="G446" s="2" t="s">
        <v>823</v>
      </c>
      <c r="H446" s="2" t="s">
        <v>824</v>
      </c>
      <c r="I446" s="2" t="s">
        <v>825</v>
      </c>
      <c r="J446" s="10"/>
      <c r="K446" s="15">
        <v>9</v>
      </c>
      <c r="L446" s="5" t="s">
        <v>836</v>
      </c>
      <c r="M446" s="12" t="s">
        <v>212</v>
      </c>
      <c r="N446" s="7">
        <f t="shared" si="6"/>
        <v>799</v>
      </c>
      <c r="O446" s="8">
        <v>200</v>
      </c>
      <c r="P446" s="8">
        <v>200</v>
      </c>
      <c r="Q446" s="8">
        <v>200</v>
      </c>
      <c r="R446" s="8">
        <v>199</v>
      </c>
      <c r="S446" s="9">
        <f>COUNTIFS($B$3:B446,B446,$D$3:D446,D446,$H$3:H446,H446)</f>
        <v>9</v>
      </c>
    </row>
    <row r="447" spans="1:19" ht="15" customHeight="1">
      <c r="A447" s="2" t="s">
        <v>794</v>
      </c>
      <c r="B447" s="2" t="s">
        <v>795</v>
      </c>
      <c r="C447" s="2" t="s">
        <v>796</v>
      </c>
      <c r="D447" s="2" t="s">
        <v>820</v>
      </c>
      <c r="E447" s="2" t="s">
        <v>821</v>
      </c>
      <c r="F447" s="2" t="s">
        <v>822</v>
      </c>
      <c r="G447" s="2" t="s">
        <v>823</v>
      </c>
      <c r="H447" s="2" t="s">
        <v>824</v>
      </c>
      <c r="I447" s="2" t="s">
        <v>825</v>
      </c>
      <c r="J447" s="10"/>
      <c r="K447" s="15">
        <v>10</v>
      </c>
      <c r="L447" s="5" t="s">
        <v>837</v>
      </c>
      <c r="M447" s="12" t="s">
        <v>112</v>
      </c>
      <c r="N447" s="7">
        <f t="shared" si="6"/>
        <v>570</v>
      </c>
      <c r="O447" s="8">
        <v>130</v>
      </c>
      <c r="P447" s="8">
        <v>155</v>
      </c>
      <c r="Q447" s="8">
        <v>155</v>
      </c>
      <c r="R447" s="8">
        <v>130</v>
      </c>
      <c r="S447" s="9">
        <f>COUNTIFS($B$3:B447,B447,$D$3:D447,D447,$H$3:H447,H447)</f>
        <v>10</v>
      </c>
    </row>
    <row r="448" spans="1:19" ht="15" customHeight="1">
      <c r="A448" s="2" t="s">
        <v>794</v>
      </c>
      <c r="B448" s="2" t="s">
        <v>795</v>
      </c>
      <c r="C448" s="2" t="s">
        <v>796</v>
      </c>
      <c r="D448" s="2" t="s">
        <v>820</v>
      </c>
      <c r="E448" s="2" t="s">
        <v>821</v>
      </c>
      <c r="F448" s="2" t="s">
        <v>822</v>
      </c>
      <c r="G448" s="2" t="s">
        <v>823</v>
      </c>
      <c r="H448" s="2" t="s">
        <v>824</v>
      </c>
      <c r="I448" s="2" t="s">
        <v>825</v>
      </c>
      <c r="J448" s="10"/>
      <c r="K448" s="15">
        <v>11</v>
      </c>
      <c r="L448" s="5" t="s">
        <v>838</v>
      </c>
      <c r="M448" s="12" t="s">
        <v>57</v>
      </c>
      <c r="N448" s="7">
        <f t="shared" si="6"/>
        <v>570</v>
      </c>
      <c r="O448" s="8">
        <v>130</v>
      </c>
      <c r="P448" s="8">
        <v>155</v>
      </c>
      <c r="Q448" s="8">
        <v>155</v>
      </c>
      <c r="R448" s="8">
        <v>130</v>
      </c>
      <c r="S448" s="9">
        <f>COUNTIFS($B$3:B448,B448,$D$3:D448,D448,$H$3:H448,H448)</f>
        <v>11</v>
      </c>
    </row>
    <row r="449" spans="1:19" ht="15" customHeight="1">
      <c r="A449" s="2" t="s">
        <v>794</v>
      </c>
      <c r="B449" s="2" t="s">
        <v>795</v>
      </c>
      <c r="C449" s="2" t="s">
        <v>796</v>
      </c>
      <c r="D449" s="2" t="s">
        <v>820</v>
      </c>
      <c r="E449" s="2" t="s">
        <v>821</v>
      </c>
      <c r="F449" s="2" t="s">
        <v>822</v>
      </c>
      <c r="G449" s="2" t="s">
        <v>823</v>
      </c>
      <c r="H449" s="2" t="s">
        <v>824</v>
      </c>
      <c r="I449" s="2" t="s">
        <v>825</v>
      </c>
      <c r="J449" s="10"/>
      <c r="K449" s="15">
        <v>12</v>
      </c>
      <c r="L449" s="11" t="s">
        <v>839</v>
      </c>
      <c r="M449" s="12" t="s">
        <v>57</v>
      </c>
      <c r="N449" s="7">
        <f t="shared" si="6"/>
        <v>570</v>
      </c>
      <c r="O449" s="13">
        <v>130</v>
      </c>
      <c r="P449" s="13">
        <v>155</v>
      </c>
      <c r="Q449" s="13">
        <v>155</v>
      </c>
      <c r="R449" s="13">
        <v>130</v>
      </c>
      <c r="S449" s="9">
        <f>COUNTIFS($B$3:B449,B449,$D$3:D449,D449,$H$3:H449,H449)</f>
        <v>12</v>
      </c>
    </row>
    <row r="450" spans="1:19" ht="15" customHeight="1">
      <c r="A450" s="2" t="s">
        <v>794</v>
      </c>
      <c r="B450" s="2" t="s">
        <v>795</v>
      </c>
      <c r="C450" s="2" t="s">
        <v>796</v>
      </c>
      <c r="D450" s="2" t="s">
        <v>820</v>
      </c>
      <c r="E450" s="2" t="s">
        <v>821</v>
      </c>
      <c r="F450" s="2" t="s">
        <v>822</v>
      </c>
      <c r="G450" s="2" t="s">
        <v>823</v>
      </c>
      <c r="H450" s="2" t="s">
        <v>824</v>
      </c>
      <c r="I450" s="2" t="s">
        <v>825</v>
      </c>
      <c r="J450" s="10"/>
      <c r="K450" s="15">
        <v>13</v>
      </c>
      <c r="L450" s="5" t="s">
        <v>840</v>
      </c>
      <c r="M450" s="12" t="s">
        <v>212</v>
      </c>
      <c r="N450" s="7">
        <f t="shared" si="6"/>
        <v>570</v>
      </c>
      <c r="O450" s="13">
        <v>130</v>
      </c>
      <c r="P450" s="8">
        <v>155</v>
      </c>
      <c r="Q450" s="8">
        <v>155</v>
      </c>
      <c r="R450" s="13">
        <v>130</v>
      </c>
      <c r="S450" s="9">
        <f>COUNTIFS($B$3:B450,B450,$D$3:D450,D450,$H$3:H450,H450)</f>
        <v>13</v>
      </c>
    </row>
    <row r="451" spans="1:19" ht="15" customHeight="1">
      <c r="A451" s="2" t="s">
        <v>794</v>
      </c>
      <c r="B451" s="2" t="s">
        <v>795</v>
      </c>
      <c r="C451" s="2" t="s">
        <v>796</v>
      </c>
      <c r="D451" s="2" t="s">
        <v>820</v>
      </c>
      <c r="E451" s="2" t="s">
        <v>821</v>
      </c>
      <c r="F451" s="2" t="s">
        <v>822</v>
      </c>
      <c r="G451" s="2" t="s">
        <v>823</v>
      </c>
      <c r="H451" s="2" t="s">
        <v>824</v>
      </c>
      <c r="I451" s="2" t="s">
        <v>825</v>
      </c>
      <c r="J451" s="10"/>
      <c r="K451" s="15">
        <v>14</v>
      </c>
      <c r="L451" s="5" t="s">
        <v>841</v>
      </c>
      <c r="M451" s="6" t="s">
        <v>842</v>
      </c>
      <c r="N451" s="7">
        <f t="shared" ref="N451:N514" si="7">+SUM(O451,P451,Q451,R451)</f>
        <v>569</v>
      </c>
      <c r="O451" s="8">
        <v>159</v>
      </c>
      <c r="P451" s="8">
        <v>155</v>
      </c>
      <c r="Q451" s="8">
        <v>155</v>
      </c>
      <c r="R451" s="8">
        <v>100</v>
      </c>
      <c r="S451" s="9">
        <f>COUNTIFS($B$3:B451,B451,$D$3:D451,D451,$H$3:H451,H451)</f>
        <v>14</v>
      </c>
    </row>
    <row r="452" spans="1:19" ht="15" customHeight="1">
      <c r="A452" s="2" t="s">
        <v>794</v>
      </c>
      <c r="B452" s="2" t="s">
        <v>795</v>
      </c>
      <c r="C452" s="2" t="s">
        <v>796</v>
      </c>
      <c r="D452" s="2" t="s">
        <v>820</v>
      </c>
      <c r="E452" s="2" t="s">
        <v>821</v>
      </c>
      <c r="F452" s="2" t="s">
        <v>822</v>
      </c>
      <c r="G452" s="2" t="s">
        <v>823</v>
      </c>
      <c r="H452" s="2" t="s">
        <v>824</v>
      </c>
      <c r="I452" s="2" t="s">
        <v>825</v>
      </c>
      <c r="J452" s="10"/>
      <c r="K452" s="15">
        <v>15</v>
      </c>
      <c r="L452" s="5" t="s">
        <v>843</v>
      </c>
      <c r="M452" s="6" t="s">
        <v>315</v>
      </c>
      <c r="N452" s="7">
        <f t="shared" si="7"/>
        <v>569</v>
      </c>
      <c r="O452" s="8">
        <v>159</v>
      </c>
      <c r="P452" s="8">
        <v>155</v>
      </c>
      <c r="Q452" s="8">
        <v>155</v>
      </c>
      <c r="R452" s="8">
        <v>100</v>
      </c>
      <c r="S452" s="9">
        <f>COUNTIFS($B$3:B452,B452,$D$3:D452,D452,$H$3:H452,H452)</f>
        <v>15</v>
      </c>
    </row>
    <row r="453" spans="1:19" ht="15" customHeight="1">
      <c r="A453" s="2" t="s">
        <v>794</v>
      </c>
      <c r="B453" s="2" t="s">
        <v>795</v>
      </c>
      <c r="C453" s="2" t="s">
        <v>796</v>
      </c>
      <c r="D453" s="2" t="s">
        <v>820</v>
      </c>
      <c r="E453" s="2" t="s">
        <v>821</v>
      </c>
      <c r="F453" s="2" t="s">
        <v>822</v>
      </c>
      <c r="G453" s="2" t="s">
        <v>823</v>
      </c>
      <c r="H453" s="2" t="s">
        <v>824</v>
      </c>
      <c r="I453" s="2" t="s">
        <v>825</v>
      </c>
      <c r="J453" s="10"/>
      <c r="K453" s="15">
        <v>16</v>
      </c>
      <c r="L453" s="5" t="s">
        <v>844</v>
      </c>
      <c r="M453" s="12" t="s">
        <v>57</v>
      </c>
      <c r="N453" s="7">
        <f t="shared" si="7"/>
        <v>3</v>
      </c>
      <c r="O453" s="8">
        <v>0</v>
      </c>
      <c r="P453" s="8">
        <v>1</v>
      </c>
      <c r="Q453" s="8">
        <v>2</v>
      </c>
      <c r="R453" s="8">
        <v>0</v>
      </c>
      <c r="S453" s="9">
        <f>COUNTIFS($B$3:B453,B453,$D$3:D453,D453,$H$3:H453,H453)</f>
        <v>16</v>
      </c>
    </row>
    <row r="454" spans="1:19" ht="15" customHeight="1">
      <c r="A454" s="2" t="s">
        <v>794</v>
      </c>
      <c r="B454" s="2" t="s">
        <v>795</v>
      </c>
      <c r="C454" s="2" t="s">
        <v>796</v>
      </c>
      <c r="D454" s="2" t="s">
        <v>820</v>
      </c>
      <c r="E454" s="2" t="s">
        <v>821</v>
      </c>
      <c r="F454" s="2" t="s">
        <v>822</v>
      </c>
      <c r="G454" s="2" t="s">
        <v>823</v>
      </c>
      <c r="H454" s="2" t="s">
        <v>824</v>
      </c>
      <c r="I454" s="2" t="s">
        <v>825</v>
      </c>
      <c r="J454" s="10"/>
      <c r="K454" s="15">
        <v>17</v>
      </c>
      <c r="L454" s="5" t="s">
        <v>845</v>
      </c>
      <c r="M454" s="6" t="s">
        <v>212</v>
      </c>
      <c r="N454" s="7">
        <f t="shared" si="7"/>
        <v>569</v>
      </c>
      <c r="O454" s="8">
        <v>159</v>
      </c>
      <c r="P454" s="8">
        <v>155</v>
      </c>
      <c r="Q454" s="8">
        <v>155</v>
      </c>
      <c r="R454" s="8">
        <v>100</v>
      </c>
      <c r="S454" s="9">
        <f>COUNTIFS($B$3:B454,B454,$D$3:D454,D454,$H$3:H454,H454)</f>
        <v>17</v>
      </c>
    </row>
    <row r="455" spans="1:19" ht="15" customHeight="1">
      <c r="A455" s="2" t="s">
        <v>794</v>
      </c>
      <c r="B455" s="2" t="s">
        <v>795</v>
      </c>
      <c r="C455" s="2" t="s">
        <v>796</v>
      </c>
      <c r="D455" s="2" t="s">
        <v>820</v>
      </c>
      <c r="E455" s="2" t="s">
        <v>821</v>
      </c>
      <c r="F455" s="2" t="s">
        <v>822</v>
      </c>
      <c r="G455" s="2" t="s">
        <v>823</v>
      </c>
      <c r="H455" s="2" t="s">
        <v>824</v>
      </c>
      <c r="I455" s="2" t="s">
        <v>825</v>
      </c>
      <c r="J455" s="10"/>
      <c r="K455" s="15">
        <v>18</v>
      </c>
      <c r="L455" s="5" t="s">
        <v>846</v>
      </c>
      <c r="M455" s="6" t="s">
        <v>212</v>
      </c>
      <c r="N455" s="7">
        <f t="shared" si="7"/>
        <v>569</v>
      </c>
      <c r="O455" s="8">
        <v>159</v>
      </c>
      <c r="P455" s="8">
        <v>155</v>
      </c>
      <c r="Q455" s="8">
        <v>155</v>
      </c>
      <c r="R455" s="8">
        <v>100</v>
      </c>
      <c r="S455" s="9">
        <f>COUNTIFS($B$3:B455,B455,$D$3:D455,D455,$H$3:H455,H455)</f>
        <v>18</v>
      </c>
    </row>
    <row r="456" spans="1:19" ht="15" customHeight="1">
      <c r="A456" s="2" t="s">
        <v>794</v>
      </c>
      <c r="B456" s="2" t="s">
        <v>795</v>
      </c>
      <c r="C456" s="2" t="s">
        <v>796</v>
      </c>
      <c r="D456" s="2" t="s">
        <v>820</v>
      </c>
      <c r="E456" s="2" t="s">
        <v>821</v>
      </c>
      <c r="F456" s="2" t="s">
        <v>822</v>
      </c>
      <c r="G456" s="2" t="s">
        <v>823</v>
      </c>
      <c r="H456" s="2" t="s">
        <v>824</v>
      </c>
      <c r="I456" s="2" t="s">
        <v>825</v>
      </c>
      <c r="J456" s="10"/>
      <c r="K456" s="15">
        <v>19</v>
      </c>
      <c r="L456" s="5" t="s">
        <v>847</v>
      </c>
      <c r="M456" s="6" t="s">
        <v>212</v>
      </c>
      <c r="N456" s="7">
        <f t="shared" si="7"/>
        <v>569</v>
      </c>
      <c r="O456" s="8">
        <v>159</v>
      </c>
      <c r="P456" s="8">
        <v>155</v>
      </c>
      <c r="Q456" s="8">
        <v>155</v>
      </c>
      <c r="R456" s="8">
        <v>100</v>
      </c>
      <c r="S456" s="9">
        <f>COUNTIFS($B$3:B456,B456,$D$3:D456,D456,$H$3:H456,H456)</f>
        <v>19</v>
      </c>
    </row>
    <row r="457" spans="1:19" ht="15" customHeight="1">
      <c r="A457" s="2" t="s">
        <v>794</v>
      </c>
      <c r="B457" s="2" t="s">
        <v>795</v>
      </c>
      <c r="C457" s="2" t="s">
        <v>796</v>
      </c>
      <c r="D457" s="2" t="s">
        <v>820</v>
      </c>
      <c r="E457" s="2" t="s">
        <v>821</v>
      </c>
      <c r="F457" s="2" t="s">
        <v>822</v>
      </c>
      <c r="G457" s="2" t="s">
        <v>823</v>
      </c>
      <c r="H457" s="2" t="s">
        <v>824</v>
      </c>
      <c r="I457" s="2" t="s">
        <v>825</v>
      </c>
      <c r="J457" s="10"/>
      <c r="K457" s="15">
        <v>20</v>
      </c>
      <c r="L457" s="5" t="s">
        <v>848</v>
      </c>
      <c r="M457" s="6" t="s">
        <v>212</v>
      </c>
      <c r="N457" s="7">
        <f t="shared" si="7"/>
        <v>569</v>
      </c>
      <c r="O457" s="8">
        <v>159</v>
      </c>
      <c r="P457" s="8">
        <v>155</v>
      </c>
      <c r="Q457" s="8">
        <v>155</v>
      </c>
      <c r="R457" s="8">
        <v>100</v>
      </c>
      <c r="S457" s="9">
        <f>COUNTIFS($B$3:B457,B457,$D$3:D457,D457,$H$3:H457,H457)</f>
        <v>20</v>
      </c>
    </row>
    <row r="458" spans="1:19" ht="15" customHeight="1">
      <c r="A458" s="2" t="s">
        <v>794</v>
      </c>
      <c r="B458" s="2" t="s">
        <v>795</v>
      </c>
      <c r="C458" s="2" t="s">
        <v>796</v>
      </c>
      <c r="D458" s="2" t="s">
        <v>820</v>
      </c>
      <c r="E458" s="2" t="s">
        <v>821</v>
      </c>
      <c r="F458" s="2" t="s">
        <v>822</v>
      </c>
      <c r="G458" s="2" t="s">
        <v>823</v>
      </c>
      <c r="H458" s="2" t="s">
        <v>824</v>
      </c>
      <c r="I458" s="2" t="s">
        <v>825</v>
      </c>
      <c r="J458" s="10"/>
      <c r="K458" s="15">
        <v>21</v>
      </c>
      <c r="L458" s="5" t="s">
        <v>849</v>
      </c>
      <c r="M458" s="6" t="s">
        <v>263</v>
      </c>
      <c r="N458" s="7">
        <f t="shared" si="7"/>
        <v>569</v>
      </c>
      <c r="O458" s="8">
        <v>159</v>
      </c>
      <c r="P458" s="8">
        <v>155</v>
      </c>
      <c r="Q458" s="8">
        <v>155</v>
      </c>
      <c r="R458" s="8">
        <v>100</v>
      </c>
      <c r="S458" s="9">
        <f>COUNTIFS($B$3:B458,B458,$D$3:D458,D458,$H$3:H458,H458)</f>
        <v>21</v>
      </c>
    </row>
    <row r="459" spans="1:19" ht="15" customHeight="1">
      <c r="A459" s="2" t="s">
        <v>794</v>
      </c>
      <c r="B459" s="2" t="s">
        <v>795</v>
      </c>
      <c r="C459" s="2" t="s">
        <v>796</v>
      </c>
      <c r="D459" s="2" t="s">
        <v>820</v>
      </c>
      <c r="E459" s="2" t="s">
        <v>821</v>
      </c>
      <c r="F459" s="2" t="s">
        <v>822</v>
      </c>
      <c r="G459" s="2" t="s">
        <v>823</v>
      </c>
      <c r="H459" s="2" t="s">
        <v>824</v>
      </c>
      <c r="I459" s="2" t="s">
        <v>825</v>
      </c>
      <c r="J459" s="10"/>
      <c r="K459" s="15">
        <v>22</v>
      </c>
      <c r="L459" s="5" t="s">
        <v>850</v>
      </c>
      <c r="M459" s="6" t="s">
        <v>664</v>
      </c>
      <c r="N459" s="7">
        <f t="shared" si="7"/>
        <v>569</v>
      </c>
      <c r="O459" s="8">
        <v>159</v>
      </c>
      <c r="P459" s="8">
        <v>155</v>
      </c>
      <c r="Q459" s="8">
        <v>155</v>
      </c>
      <c r="R459" s="8">
        <v>100</v>
      </c>
      <c r="S459" s="9">
        <f>COUNTIFS($B$3:B459,B459,$D$3:D459,D459,$H$3:H459,H459)</f>
        <v>22</v>
      </c>
    </row>
    <row r="460" spans="1:19" ht="15" customHeight="1">
      <c r="A460" s="2" t="s">
        <v>794</v>
      </c>
      <c r="B460" s="2" t="s">
        <v>795</v>
      </c>
      <c r="C460" s="2" t="s">
        <v>796</v>
      </c>
      <c r="D460" s="2" t="s">
        <v>820</v>
      </c>
      <c r="E460" s="2" t="s">
        <v>821</v>
      </c>
      <c r="F460" s="2" t="s">
        <v>822</v>
      </c>
      <c r="G460" s="2" t="s">
        <v>823</v>
      </c>
      <c r="H460" s="2" t="s">
        <v>824</v>
      </c>
      <c r="I460" s="2" t="s">
        <v>825</v>
      </c>
      <c r="J460" s="10"/>
      <c r="K460" s="15">
        <v>23</v>
      </c>
      <c r="L460" s="5" t="s">
        <v>851</v>
      </c>
      <c r="M460" s="6" t="s">
        <v>96</v>
      </c>
      <c r="N460" s="7">
        <f t="shared" si="7"/>
        <v>1</v>
      </c>
      <c r="O460" s="8">
        <v>1</v>
      </c>
      <c r="P460" s="8">
        <v>0</v>
      </c>
      <c r="Q460" s="8">
        <v>0</v>
      </c>
      <c r="R460" s="8">
        <v>0</v>
      </c>
      <c r="S460" s="9">
        <f>COUNTIFS($B$3:B460,B460,$D$3:D460,D460,$H$3:H460,H460)</f>
        <v>23</v>
      </c>
    </row>
    <row r="461" spans="1:19" ht="15" customHeight="1">
      <c r="A461" s="2" t="s">
        <v>794</v>
      </c>
      <c r="B461" s="2" t="s">
        <v>795</v>
      </c>
      <c r="C461" s="2" t="s">
        <v>796</v>
      </c>
      <c r="D461" s="2" t="s">
        <v>820</v>
      </c>
      <c r="E461" s="2" t="s">
        <v>821</v>
      </c>
      <c r="F461" s="2" t="s">
        <v>822</v>
      </c>
      <c r="G461" s="2" t="s">
        <v>823</v>
      </c>
      <c r="H461" s="2" t="s">
        <v>824</v>
      </c>
      <c r="I461" s="2" t="s">
        <v>825</v>
      </c>
      <c r="J461" s="10"/>
      <c r="K461" s="15">
        <v>24</v>
      </c>
      <c r="L461" s="5" t="s">
        <v>852</v>
      </c>
      <c r="M461" s="6" t="s">
        <v>853</v>
      </c>
      <c r="N461" s="7">
        <f t="shared" si="7"/>
        <v>2</v>
      </c>
      <c r="O461" s="8">
        <v>0</v>
      </c>
      <c r="P461" s="8">
        <v>0</v>
      </c>
      <c r="Q461" s="8">
        <v>2</v>
      </c>
      <c r="R461" s="8">
        <v>0</v>
      </c>
      <c r="S461" s="9">
        <f>COUNTIFS($B$3:B461,B461,$D$3:D461,D461,$H$3:H461,H461)</f>
        <v>24</v>
      </c>
    </row>
    <row r="462" spans="1:19" ht="15" customHeight="1">
      <c r="A462" s="2" t="s">
        <v>794</v>
      </c>
      <c r="B462" s="2" t="s">
        <v>795</v>
      </c>
      <c r="C462" s="2" t="s">
        <v>796</v>
      </c>
      <c r="D462" s="2" t="s">
        <v>820</v>
      </c>
      <c r="E462" s="2" t="s">
        <v>821</v>
      </c>
      <c r="F462" s="2" t="s">
        <v>822</v>
      </c>
      <c r="G462" s="2" t="s">
        <v>823</v>
      </c>
      <c r="H462" s="2" t="s">
        <v>824</v>
      </c>
      <c r="I462" s="2" t="s">
        <v>825</v>
      </c>
      <c r="J462" s="10"/>
      <c r="K462" s="15">
        <v>25</v>
      </c>
      <c r="L462" s="5" t="s">
        <v>854</v>
      </c>
      <c r="M462" s="6" t="s">
        <v>96</v>
      </c>
      <c r="N462" s="7">
        <f t="shared" si="7"/>
        <v>1</v>
      </c>
      <c r="O462" s="8">
        <v>1</v>
      </c>
      <c r="P462" s="8">
        <v>0</v>
      </c>
      <c r="Q462" s="8">
        <v>0</v>
      </c>
      <c r="R462" s="8">
        <v>0</v>
      </c>
      <c r="S462" s="9">
        <f>COUNTIFS($B$3:B462,B462,$D$3:D462,D462,$H$3:H462,H462)</f>
        <v>25</v>
      </c>
    </row>
    <row r="463" spans="1:19" ht="15" customHeight="1">
      <c r="A463" s="2" t="s">
        <v>794</v>
      </c>
      <c r="B463" s="2" t="s">
        <v>795</v>
      </c>
      <c r="C463" s="2" t="s">
        <v>796</v>
      </c>
      <c r="D463" s="2" t="s">
        <v>820</v>
      </c>
      <c r="E463" s="2" t="s">
        <v>821</v>
      </c>
      <c r="F463" s="2" t="s">
        <v>822</v>
      </c>
      <c r="G463" s="2" t="s">
        <v>823</v>
      </c>
      <c r="H463" s="2" t="s">
        <v>824</v>
      </c>
      <c r="I463" s="2" t="s">
        <v>825</v>
      </c>
      <c r="J463" s="14"/>
      <c r="K463" s="15">
        <v>26</v>
      </c>
      <c r="L463" s="5" t="s">
        <v>855</v>
      </c>
      <c r="M463" s="6" t="s">
        <v>315</v>
      </c>
      <c r="N463" s="7">
        <f t="shared" si="7"/>
        <v>4</v>
      </c>
      <c r="O463" s="8">
        <v>1</v>
      </c>
      <c r="P463" s="8">
        <v>1</v>
      </c>
      <c r="Q463" s="8">
        <v>1</v>
      </c>
      <c r="R463" s="8">
        <v>1</v>
      </c>
      <c r="S463" s="9">
        <f>COUNTIFS($B$3:B463,B463,$D$3:D463,D463,$H$3:H463,H463)</f>
        <v>26</v>
      </c>
    </row>
    <row r="464" spans="1:19" ht="15" customHeight="1">
      <c r="A464" s="2" t="s">
        <v>794</v>
      </c>
      <c r="B464" s="2" t="s">
        <v>795</v>
      </c>
      <c r="C464" s="2" t="s">
        <v>796</v>
      </c>
      <c r="D464" s="2" t="s">
        <v>856</v>
      </c>
      <c r="E464" s="2" t="s">
        <v>857</v>
      </c>
      <c r="F464" s="3" t="s">
        <v>858</v>
      </c>
      <c r="G464" s="3" t="s">
        <v>859</v>
      </c>
      <c r="H464" s="3" t="s">
        <v>860</v>
      </c>
      <c r="I464" s="3" t="s">
        <v>861</v>
      </c>
      <c r="J464" s="3"/>
      <c r="K464" s="4">
        <v>1</v>
      </c>
      <c r="L464" s="5" t="s">
        <v>862</v>
      </c>
      <c r="M464" s="6" t="s">
        <v>31</v>
      </c>
      <c r="N464" s="7">
        <f t="shared" si="7"/>
        <v>600</v>
      </c>
      <c r="O464" s="8">
        <v>120</v>
      </c>
      <c r="P464" s="8">
        <v>180</v>
      </c>
      <c r="Q464" s="8">
        <v>120</v>
      </c>
      <c r="R464" s="8">
        <v>180</v>
      </c>
      <c r="S464" s="9">
        <f>COUNTIFS($B$3:B464,B464,$D$3:D464,D464,$H$3:H464,H464)</f>
        <v>1</v>
      </c>
    </row>
    <row r="465" spans="1:19" ht="15" customHeight="1">
      <c r="A465" s="2" t="s">
        <v>794</v>
      </c>
      <c r="B465" s="2" t="s">
        <v>795</v>
      </c>
      <c r="C465" s="2" t="s">
        <v>796</v>
      </c>
      <c r="D465" s="2" t="s">
        <v>856</v>
      </c>
      <c r="E465" s="2" t="s">
        <v>857</v>
      </c>
      <c r="F465" s="3" t="s">
        <v>858</v>
      </c>
      <c r="G465" s="3" t="s">
        <v>859</v>
      </c>
      <c r="H465" s="3" t="s">
        <v>860</v>
      </c>
      <c r="I465" s="3" t="s">
        <v>861</v>
      </c>
      <c r="J465" s="10"/>
      <c r="K465" s="4">
        <v>2</v>
      </c>
      <c r="L465" s="5" t="s">
        <v>863</v>
      </c>
      <c r="M465" s="6" t="s">
        <v>864</v>
      </c>
      <c r="N465" s="7">
        <f t="shared" si="7"/>
        <v>4</v>
      </c>
      <c r="O465" s="8">
        <v>1</v>
      </c>
      <c r="P465" s="8">
        <v>1</v>
      </c>
      <c r="Q465" s="8">
        <v>1</v>
      </c>
      <c r="R465" s="8">
        <v>1</v>
      </c>
      <c r="S465" s="9">
        <f>COUNTIFS($B$3:B465,B465,$D$3:D465,D465,$H$3:H465,H465)</f>
        <v>2</v>
      </c>
    </row>
    <row r="466" spans="1:19" ht="15" customHeight="1">
      <c r="A466" s="2" t="s">
        <v>794</v>
      </c>
      <c r="B466" s="2" t="s">
        <v>795</v>
      </c>
      <c r="C466" s="2" t="s">
        <v>796</v>
      </c>
      <c r="D466" s="2" t="s">
        <v>856</v>
      </c>
      <c r="E466" s="2" t="s">
        <v>857</v>
      </c>
      <c r="F466" s="3" t="s">
        <v>858</v>
      </c>
      <c r="G466" s="3" t="s">
        <v>859</v>
      </c>
      <c r="H466" s="3" t="s">
        <v>860</v>
      </c>
      <c r="I466" s="3" t="s">
        <v>861</v>
      </c>
      <c r="J466" s="10"/>
      <c r="K466" s="4">
        <v>3</v>
      </c>
      <c r="L466" s="5" t="s">
        <v>865</v>
      </c>
      <c r="M466" s="6" t="s">
        <v>103</v>
      </c>
      <c r="N466" s="7">
        <f t="shared" si="7"/>
        <v>4</v>
      </c>
      <c r="O466" s="8">
        <v>1</v>
      </c>
      <c r="P466" s="8">
        <v>1</v>
      </c>
      <c r="Q466" s="8">
        <v>1</v>
      </c>
      <c r="R466" s="8">
        <v>1</v>
      </c>
      <c r="S466" s="9">
        <f>COUNTIFS($B$3:B466,B466,$D$3:D466,D466,$H$3:H466,H466)</f>
        <v>3</v>
      </c>
    </row>
    <row r="467" spans="1:19" ht="15" customHeight="1">
      <c r="A467" s="2" t="s">
        <v>794</v>
      </c>
      <c r="B467" s="2" t="s">
        <v>795</v>
      </c>
      <c r="C467" s="2" t="s">
        <v>796</v>
      </c>
      <c r="D467" s="2" t="s">
        <v>856</v>
      </c>
      <c r="E467" s="2" t="s">
        <v>857</v>
      </c>
      <c r="F467" s="3" t="s">
        <v>858</v>
      </c>
      <c r="G467" s="3" t="s">
        <v>859</v>
      </c>
      <c r="H467" s="3" t="s">
        <v>860</v>
      </c>
      <c r="I467" s="3" t="s">
        <v>861</v>
      </c>
      <c r="J467" s="10"/>
      <c r="K467" s="4">
        <v>4</v>
      </c>
      <c r="L467" s="5" t="s">
        <v>866</v>
      </c>
      <c r="M467" s="6" t="s">
        <v>112</v>
      </c>
      <c r="N467" s="7">
        <f t="shared" si="7"/>
        <v>2</v>
      </c>
      <c r="O467" s="8">
        <v>1</v>
      </c>
      <c r="P467" s="8">
        <v>0</v>
      </c>
      <c r="Q467" s="8">
        <v>1</v>
      </c>
      <c r="R467" s="8">
        <v>0</v>
      </c>
      <c r="S467" s="9">
        <f>COUNTIFS($B$3:B467,B467,$D$3:D467,D467,$H$3:H467,H467)</f>
        <v>4</v>
      </c>
    </row>
    <row r="468" spans="1:19" ht="15" customHeight="1">
      <c r="A468" s="2" t="s">
        <v>794</v>
      </c>
      <c r="B468" s="2" t="s">
        <v>795</v>
      </c>
      <c r="C468" s="2" t="s">
        <v>796</v>
      </c>
      <c r="D468" s="2" t="s">
        <v>856</v>
      </c>
      <c r="E468" s="2" t="s">
        <v>857</v>
      </c>
      <c r="F468" s="3" t="s">
        <v>858</v>
      </c>
      <c r="G468" s="3" t="s">
        <v>859</v>
      </c>
      <c r="H468" s="3" t="s">
        <v>860</v>
      </c>
      <c r="I468" s="3" t="s">
        <v>861</v>
      </c>
      <c r="J468" s="14"/>
      <c r="K468" s="4">
        <v>5</v>
      </c>
      <c r="L468" s="5" t="s">
        <v>867</v>
      </c>
      <c r="M468" s="6" t="s">
        <v>67</v>
      </c>
      <c r="N468" s="7">
        <f t="shared" si="7"/>
        <v>36</v>
      </c>
      <c r="O468" s="8">
        <v>9</v>
      </c>
      <c r="P468" s="8">
        <v>9</v>
      </c>
      <c r="Q468" s="8">
        <v>9</v>
      </c>
      <c r="R468" s="8">
        <v>9</v>
      </c>
      <c r="S468" s="9">
        <f>COUNTIFS($B$3:B468,B468,$D$3:D468,D468,$H$3:H468,H468)</f>
        <v>5</v>
      </c>
    </row>
    <row r="469" spans="1:19" ht="15" customHeight="1">
      <c r="A469" s="2" t="s">
        <v>868</v>
      </c>
      <c r="B469" s="2" t="s">
        <v>869</v>
      </c>
      <c r="C469" s="2" t="s">
        <v>870</v>
      </c>
      <c r="D469" s="2" t="s">
        <v>871</v>
      </c>
      <c r="E469" s="2" t="s">
        <v>872</v>
      </c>
      <c r="F469" s="2" t="s">
        <v>873</v>
      </c>
      <c r="G469" s="3" t="s">
        <v>874</v>
      </c>
      <c r="H469" s="3" t="s">
        <v>875</v>
      </c>
      <c r="I469" s="3" t="s">
        <v>876</v>
      </c>
      <c r="J469" s="3"/>
      <c r="K469" s="4">
        <v>1</v>
      </c>
      <c r="L469" s="5" t="s">
        <v>877</v>
      </c>
      <c r="M469" s="6" t="s">
        <v>29</v>
      </c>
      <c r="N469" s="7">
        <f t="shared" si="7"/>
        <v>12</v>
      </c>
      <c r="O469" s="8">
        <v>3</v>
      </c>
      <c r="P469" s="8">
        <v>3</v>
      </c>
      <c r="Q469" s="8">
        <v>3</v>
      </c>
      <c r="R469" s="8">
        <v>3</v>
      </c>
      <c r="S469" s="9">
        <f>COUNTIFS($B$3:B469,B469,$D$3:D469,D469,$H$3:H469,H469)</f>
        <v>1</v>
      </c>
    </row>
    <row r="470" spans="1:19" ht="15" customHeight="1">
      <c r="A470" s="2" t="s">
        <v>868</v>
      </c>
      <c r="B470" s="2" t="s">
        <v>869</v>
      </c>
      <c r="C470" s="2" t="s">
        <v>870</v>
      </c>
      <c r="D470" s="2" t="s">
        <v>871</v>
      </c>
      <c r="E470" s="2" t="s">
        <v>872</v>
      </c>
      <c r="F470" s="2" t="s">
        <v>873</v>
      </c>
      <c r="G470" s="3" t="s">
        <v>874</v>
      </c>
      <c r="H470" s="3" t="s">
        <v>875</v>
      </c>
      <c r="I470" s="3" t="s">
        <v>876</v>
      </c>
      <c r="J470" s="10"/>
      <c r="K470" s="4">
        <v>2</v>
      </c>
      <c r="L470" s="5" t="s">
        <v>878</v>
      </c>
      <c r="M470" s="6" t="s">
        <v>99</v>
      </c>
      <c r="N470" s="7">
        <f t="shared" si="7"/>
        <v>1</v>
      </c>
      <c r="O470" s="8">
        <v>1</v>
      </c>
      <c r="P470" s="8">
        <v>0</v>
      </c>
      <c r="Q470" s="8">
        <v>0</v>
      </c>
      <c r="R470" s="8">
        <v>0</v>
      </c>
      <c r="S470" s="9">
        <f>COUNTIFS($B$3:B470,B470,$D$3:D470,D470,$H$3:H470,H470)</f>
        <v>2</v>
      </c>
    </row>
    <row r="471" spans="1:19" ht="15" customHeight="1">
      <c r="A471" s="2" t="s">
        <v>868</v>
      </c>
      <c r="B471" s="2" t="s">
        <v>869</v>
      </c>
      <c r="C471" s="2" t="s">
        <v>870</v>
      </c>
      <c r="D471" s="2" t="s">
        <v>871</v>
      </c>
      <c r="E471" s="2" t="s">
        <v>872</v>
      </c>
      <c r="F471" s="2" t="s">
        <v>873</v>
      </c>
      <c r="G471" s="3" t="s">
        <v>874</v>
      </c>
      <c r="H471" s="3" t="s">
        <v>875</v>
      </c>
      <c r="I471" s="3" t="s">
        <v>876</v>
      </c>
      <c r="J471" s="10"/>
      <c r="K471" s="4">
        <v>3</v>
      </c>
      <c r="L471" s="5" t="s">
        <v>879</v>
      </c>
      <c r="M471" s="6" t="s">
        <v>880</v>
      </c>
      <c r="N471" s="7">
        <f t="shared" si="7"/>
        <v>30</v>
      </c>
      <c r="O471" s="8">
        <v>30</v>
      </c>
      <c r="P471" s="8">
        <v>0</v>
      </c>
      <c r="Q471" s="8">
        <v>0</v>
      </c>
      <c r="R471" s="8">
        <v>0</v>
      </c>
      <c r="S471" s="9">
        <f>COUNTIFS($B$3:B471,B471,$D$3:D471,D471,$H$3:H471,H471)</f>
        <v>3</v>
      </c>
    </row>
    <row r="472" spans="1:19" ht="15" customHeight="1">
      <c r="A472" s="2" t="s">
        <v>868</v>
      </c>
      <c r="B472" s="2" t="s">
        <v>869</v>
      </c>
      <c r="C472" s="2" t="s">
        <v>870</v>
      </c>
      <c r="D472" s="2" t="s">
        <v>871</v>
      </c>
      <c r="E472" s="2" t="s">
        <v>872</v>
      </c>
      <c r="F472" s="2" t="s">
        <v>873</v>
      </c>
      <c r="G472" s="3" t="s">
        <v>874</v>
      </c>
      <c r="H472" s="3" t="s">
        <v>875</v>
      </c>
      <c r="I472" s="3" t="s">
        <v>876</v>
      </c>
      <c r="J472" s="10"/>
      <c r="K472" s="4">
        <v>4</v>
      </c>
      <c r="L472" s="5" t="s">
        <v>881</v>
      </c>
      <c r="M472" s="6" t="s">
        <v>114</v>
      </c>
      <c r="N472" s="7">
        <f t="shared" si="7"/>
        <v>153000</v>
      </c>
      <c r="O472" s="8">
        <v>38250</v>
      </c>
      <c r="P472" s="8">
        <v>38250</v>
      </c>
      <c r="Q472" s="8">
        <v>38250</v>
      </c>
      <c r="R472" s="8">
        <v>38250</v>
      </c>
      <c r="S472" s="9">
        <f>COUNTIFS($B$3:B472,B472,$D$3:D472,D472,$H$3:H472,H472)</f>
        <v>4</v>
      </c>
    </row>
    <row r="473" spans="1:19" ht="15" customHeight="1">
      <c r="A473" s="2" t="s">
        <v>868</v>
      </c>
      <c r="B473" s="2" t="s">
        <v>869</v>
      </c>
      <c r="C473" s="2" t="s">
        <v>870</v>
      </c>
      <c r="D473" s="2" t="s">
        <v>871</v>
      </c>
      <c r="E473" s="2" t="s">
        <v>872</v>
      </c>
      <c r="F473" s="2" t="s">
        <v>873</v>
      </c>
      <c r="G473" s="3" t="s">
        <v>874</v>
      </c>
      <c r="H473" s="3" t="s">
        <v>875</v>
      </c>
      <c r="I473" s="3" t="s">
        <v>876</v>
      </c>
      <c r="J473" s="10"/>
      <c r="K473" s="4">
        <v>5</v>
      </c>
      <c r="L473" s="5" t="s">
        <v>882</v>
      </c>
      <c r="M473" s="6" t="s">
        <v>235</v>
      </c>
      <c r="N473" s="7">
        <f t="shared" si="7"/>
        <v>3000</v>
      </c>
      <c r="O473" s="8">
        <v>0</v>
      </c>
      <c r="P473" s="8">
        <v>1000</v>
      </c>
      <c r="Q473" s="8">
        <v>1000</v>
      </c>
      <c r="R473" s="8">
        <v>1000</v>
      </c>
      <c r="S473" s="9">
        <f>COUNTIFS($B$3:B473,B473,$D$3:D473,D473,$H$3:H473,H473)</f>
        <v>5</v>
      </c>
    </row>
    <row r="474" spans="1:19" ht="15" customHeight="1">
      <c r="A474" s="2" t="s">
        <v>868</v>
      </c>
      <c r="B474" s="2" t="s">
        <v>869</v>
      </c>
      <c r="C474" s="2" t="s">
        <v>870</v>
      </c>
      <c r="D474" s="2" t="s">
        <v>871</v>
      </c>
      <c r="E474" s="2" t="s">
        <v>872</v>
      </c>
      <c r="F474" s="2" t="s">
        <v>873</v>
      </c>
      <c r="G474" s="3" t="s">
        <v>874</v>
      </c>
      <c r="H474" s="3" t="s">
        <v>875</v>
      </c>
      <c r="I474" s="3" t="s">
        <v>876</v>
      </c>
      <c r="J474" s="10"/>
      <c r="K474" s="4">
        <v>6</v>
      </c>
      <c r="L474" s="5" t="s">
        <v>883</v>
      </c>
      <c r="M474" s="6" t="s">
        <v>235</v>
      </c>
      <c r="N474" s="7">
        <f t="shared" si="7"/>
        <v>200</v>
      </c>
      <c r="O474" s="8">
        <v>0</v>
      </c>
      <c r="P474" s="8">
        <v>50</v>
      </c>
      <c r="Q474" s="8">
        <v>75</v>
      </c>
      <c r="R474" s="8">
        <v>75</v>
      </c>
      <c r="S474" s="9">
        <f>COUNTIFS($B$3:B474,B474,$D$3:D474,D474,$H$3:H474,H474)</f>
        <v>6</v>
      </c>
    </row>
    <row r="475" spans="1:19" ht="15" customHeight="1">
      <c r="A475" s="2" t="s">
        <v>868</v>
      </c>
      <c r="B475" s="2" t="s">
        <v>869</v>
      </c>
      <c r="C475" s="2" t="s">
        <v>870</v>
      </c>
      <c r="D475" s="2" t="s">
        <v>871</v>
      </c>
      <c r="E475" s="2" t="s">
        <v>872</v>
      </c>
      <c r="F475" s="2" t="s">
        <v>873</v>
      </c>
      <c r="G475" s="3" t="s">
        <v>874</v>
      </c>
      <c r="H475" s="3" t="s">
        <v>875</v>
      </c>
      <c r="I475" s="3" t="s">
        <v>876</v>
      </c>
      <c r="J475" s="10"/>
      <c r="K475" s="4">
        <v>7</v>
      </c>
      <c r="L475" s="5" t="s">
        <v>884</v>
      </c>
      <c r="M475" s="6" t="s">
        <v>31</v>
      </c>
      <c r="N475" s="7">
        <f t="shared" si="7"/>
        <v>1500</v>
      </c>
      <c r="O475" s="8">
        <v>375</v>
      </c>
      <c r="P475" s="8">
        <v>375</v>
      </c>
      <c r="Q475" s="8">
        <v>375</v>
      </c>
      <c r="R475" s="8">
        <v>375</v>
      </c>
      <c r="S475" s="9">
        <f>COUNTIFS($B$3:B475,B475,$D$3:D475,D475,$H$3:H475,H475)</f>
        <v>7</v>
      </c>
    </row>
    <row r="476" spans="1:19" ht="15" customHeight="1">
      <c r="A476" s="2" t="s">
        <v>868</v>
      </c>
      <c r="B476" s="2" t="s">
        <v>869</v>
      </c>
      <c r="C476" s="2" t="s">
        <v>870</v>
      </c>
      <c r="D476" s="2" t="s">
        <v>871</v>
      </c>
      <c r="E476" s="2" t="s">
        <v>872</v>
      </c>
      <c r="F476" s="2" t="s">
        <v>873</v>
      </c>
      <c r="G476" s="3" t="s">
        <v>874</v>
      </c>
      <c r="H476" s="3" t="s">
        <v>875</v>
      </c>
      <c r="I476" s="3" t="s">
        <v>876</v>
      </c>
      <c r="J476" s="10"/>
      <c r="K476" s="4">
        <v>8</v>
      </c>
      <c r="L476" s="5" t="s">
        <v>885</v>
      </c>
      <c r="M476" s="6" t="s">
        <v>31</v>
      </c>
      <c r="N476" s="7">
        <f t="shared" si="7"/>
        <v>1500</v>
      </c>
      <c r="O476" s="8">
        <v>375</v>
      </c>
      <c r="P476" s="8">
        <v>375</v>
      </c>
      <c r="Q476" s="8">
        <v>375</v>
      </c>
      <c r="R476" s="8">
        <v>375</v>
      </c>
      <c r="S476" s="9">
        <f>COUNTIFS($B$3:B476,B476,$D$3:D476,D476,$H$3:H476,H476)</f>
        <v>8</v>
      </c>
    </row>
    <row r="477" spans="1:19" ht="15" customHeight="1">
      <c r="A477" s="2" t="s">
        <v>868</v>
      </c>
      <c r="B477" s="2" t="s">
        <v>869</v>
      </c>
      <c r="C477" s="2" t="s">
        <v>870</v>
      </c>
      <c r="D477" s="2" t="s">
        <v>871</v>
      </c>
      <c r="E477" s="2" t="s">
        <v>872</v>
      </c>
      <c r="F477" s="2" t="s">
        <v>873</v>
      </c>
      <c r="G477" s="3" t="s">
        <v>874</v>
      </c>
      <c r="H477" s="3" t="s">
        <v>875</v>
      </c>
      <c r="I477" s="3" t="s">
        <v>876</v>
      </c>
      <c r="J477" s="10"/>
      <c r="K477" s="4">
        <v>9</v>
      </c>
      <c r="L477" s="5" t="s">
        <v>886</v>
      </c>
      <c r="M477" s="6" t="s">
        <v>31</v>
      </c>
      <c r="N477" s="7">
        <f t="shared" si="7"/>
        <v>1500</v>
      </c>
      <c r="O477" s="8">
        <v>375</v>
      </c>
      <c r="P477" s="8">
        <v>375</v>
      </c>
      <c r="Q477" s="8">
        <v>375</v>
      </c>
      <c r="R477" s="8">
        <v>375</v>
      </c>
      <c r="S477" s="9">
        <f>COUNTIFS($B$3:B477,B477,$D$3:D477,D477,$H$3:H477,H477)</f>
        <v>9</v>
      </c>
    </row>
    <row r="478" spans="1:19" ht="15" customHeight="1">
      <c r="A478" s="2" t="s">
        <v>868</v>
      </c>
      <c r="B478" s="2" t="s">
        <v>869</v>
      </c>
      <c r="C478" s="2" t="s">
        <v>870</v>
      </c>
      <c r="D478" s="2" t="s">
        <v>871</v>
      </c>
      <c r="E478" s="2" t="s">
        <v>872</v>
      </c>
      <c r="F478" s="2" t="s">
        <v>873</v>
      </c>
      <c r="G478" s="3" t="s">
        <v>874</v>
      </c>
      <c r="H478" s="3" t="s">
        <v>875</v>
      </c>
      <c r="I478" s="3" t="s">
        <v>876</v>
      </c>
      <c r="J478" s="10"/>
      <c r="K478" s="4">
        <v>10</v>
      </c>
      <c r="L478" s="5" t="s">
        <v>887</v>
      </c>
      <c r="M478" s="6" t="s">
        <v>888</v>
      </c>
      <c r="N478" s="7">
        <f t="shared" si="7"/>
        <v>1500</v>
      </c>
      <c r="O478" s="8">
        <v>375</v>
      </c>
      <c r="P478" s="8">
        <v>375</v>
      </c>
      <c r="Q478" s="8">
        <v>375</v>
      </c>
      <c r="R478" s="8">
        <v>375</v>
      </c>
      <c r="S478" s="9">
        <f>COUNTIFS($B$3:B478,B478,$D$3:D478,D478,$H$3:H478,H478)</f>
        <v>10</v>
      </c>
    </row>
    <row r="479" spans="1:19" ht="15" customHeight="1">
      <c r="A479" s="2" t="s">
        <v>868</v>
      </c>
      <c r="B479" s="2" t="s">
        <v>869</v>
      </c>
      <c r="C479" s="2" t="s">
        <v>870</v>
      </c>
      <c r="D479" s="2" t="s">
        <v>871</v>
      </c>
      <c r="E479" s="2" t="s">
        <v>872</v>
      </c>
      <c r="F479" s="2" t="s">
        <v>873</v>
      </c>
      <c r="G479" s="3" t="s">
        <v>874</v>
      </c>
      <c r="H479" s="3" t="s">
        <v>875</v>
      </c>
      <c r="I479" s="3" t="s">
        <v>876</v>
      </c>
      <c r="J479" s="10"/>
      <c r="K479" s="4">
        <v>11</v>
      </c>
      <c r="L479" s="5" t="s">
        <v>889</v>
      </c>
      <c r="M479" s="6" t="s">
        <v>888</v>
      </c>
      <c r="N479" s="7">
        <f t="shared" si="7"/>
        <v>1500</v>
      </c>
      <c r="O479" s="8">
        <v>375</v>
      </c>
      <c r="P479" s="8">
        <v>375</v>
      </c>
      <c r="Q479" s="8">
        <v>375</v>
      </c>
      <c r="R479" s="8">
        <v>375</v>
      </c>
      <c r="S479" s="9">
        <f>COUNTIFS($B$3:B479,B479,$D$3:D479,D479,$H$3:H479,H479)</f>
        <v>11</v>
      </c>
    </row>
    <row r="480" spans="1:19" ht="15" customHeight="1">
      <c r="A480" s="2" t="s">
        <v>868</v>
      </c>
      <c r="B480" s="2" t="s">
        <v>869</v>
      </c>
      <c r="C480" s="2" t="s">
        <v>870</v>
      </c>
      <c r="D480" s="2" t="s">
        <v>871</v>
      </c>
      <c r="E480" s="2" t="s">
        <v>872</v>
      </c>
      <c r="F480" s="2" t="s">
        <v>873</v>
      </c>
      <c r="G480" s="3" t="s">
        <v>874</v>
      </c>
      <c r="H480" s="3" t="s">
        <v>875</v>
      </c>
      <c r="I480" s="3" t="s">
        <v>876</v>
      </c>
      <c r="J480" s="10"/>
      <c r="K480" s="4">
        <v>12</v>
      </c>
      <c r="L480" s="5" t="s">
        <v>890</v>
      </c>
      <c r="M480" s="6" t="s">
        <v>888</v>
      </c>
      <c r="N480" s="7">
        <f t="shared" si="7"/>
        <v>1500</v>
      </c>
      <c r="O480" s="8">
        <v>375</v>
      </c>
      <c r="P480" s="8">
        <v>375</v>
      </c>
      <c r="Q480" s="8">
        <v>375</v>
      </c>
      <c r="R480" s="8">
        <v>375</v>
      </c>
      <c r="S480" s="9">
        <f>COUNTIFS($B$3:B480,B480,$D$3:D480,D480,$H$3:H480,H480)</f>
        <v>12</v>
      </c>
    </row>
    <row r="481" spans="1:19" ht="15" customHeight="1">
      <c r="A481" s="2" t="s">
        <v>868</v>
      </c>
      <c r="B481" s="2" t="s">
        <v>869</v>
      </c>
      <c r="C481" s="2" t="s">
        <v>870</v>
      </c>
      <c r="D481" s="2" t="s">
        <v>871</v>
      </c>
      <c r="E481" s="2" t="s">
        <v>872</v>
      </c>
      <c r="F481" s="2" t="s">
        <v>873</v>
      </c>
      <c r="G481" s="3" t="s">
        <v>874</v>
      </c>
      <c r="H481" s="3" t="s">
        <v>875</v>
      </c>
      <c r="I481" s="3" t="s">
        <v>876</v>
      </c>
      <c r="J481" s="10"/>
      <c r="K481" s="4">
        <v>13</v>
      </c>
      <c r="L481" s="5" t="s">
        <v>891</v>
      </c>
      <c r="M481" s="6" t="s">
        <v>235</v>
      </c>
      <c r="N481" s="7">
        <f t="shared" si="7"/>
        <v>35000</v>
      </c>
      <c r="O481" s="8">
        <v>28000</v>
      </c>
      <c r="P481" s="8">
        <v>4500</v>
      </c>
      <c r="Q481" s="8">
        <v>2000</v>
      </c>
      <c r="R481" s="8">
        <v>500</v>
      </c>
      <c r="S481" s="9">
        <f>COUNTIFS($B$3:B481,B481,$D$3:D481,D481,$H$3:H481,H481)</f>
        <v>13</v>
      </c>
    </row>
    <row r="482" spans="1:19" ht="15" customHeight="1">
      <c r="A482" s="2" t="s">
        <v>868</v>
      </c>
      <c r="B482" s="2" t="s">
        <v>869</v>
      </c>
      <c r="C482" s="2" t="s">
        <v>870</v>
      </c>
      <c r="D482" s="2" t="s">
        <v>871</v>
      </c>
      <c r="E482" s="2" t="s">
        <v>872</v>
      </c>
      <c r="F482" s="2" t="s">
        <v>873</v>
      </c>
      <c r="G482" s="3" t="s">
        <v>874</v>
      </c>
      <c r="H482" s="3" t="s">
        <v>875</v>
      </c>
      <c r="I482" s="3" t="s">
        <v>876</v>
      </c>
      <c r="J482" s="10"/>
      <c r="K482" s="4">
        <v>14</v>
      </c>
      <c r="L482" s="5" t="s">
        <v>892</v>
      </c>
      <c r="M482" s="6" t="s">
        <v>31</v>
      </c>
      <c r="N482" s="7">
        <f t="shared" si="7"/>
        <v>250</v>
      </c>
      <c r="O482" s="8">
        <v>65</v>
      </c>
      <c r="P482" s="8">
        <v>65</v>
      </c>
      <c r="Q482" s="8">
        <v>60</v>
      </c>
      <c r="R482" s="8">
        <v>60</v>
      </c>
      <c r="S482" s="9">
        <f>COUNTIFS($B$3:B482,B482,$D$3:D482,D482,$H$3:H482,H482)</f>
        <v>14</v>
      </c>
    </row>
    <row r="483" spans="1:19" ht="15" customHeight="1">
      <c r="A483" s="2" t="s">
        <v>868</v>
      </c>
      <c r="B483" s="2" t="s">
        <v>869</v>
      </c>
      <c r="C483" s="2" t="s">
        <v>870</v>
      </c>
      <c r="D483" s="2" t="s">
        <v>871</v>
      </c>
      <c r="E483" s="2" t="s">
        <v>872</v>
      </c>
      <c r="F483" s="2" t="s">
        <v>873</v>
      </c>
      <c r="G483" s="3" t="s">
        <v>874</v>
      </c>
      <c r="H483" s="3" t="s">
        <v>875</v>
      </c>
      <c r="I483" s="3" t="s">
        <v>876</v>
      </c>
      <c r="J483" s="10"/>
      <c r="K483" s="4">
        <v>15</v>
      </c>
      <c r="L483" s="5" t="s">
        <v>893</v>
      </c>
      <c r="M483" s="6" t="s">
        <v>57</v>
      </c>
      <c r="N483" s="7">
        <f t="shared" si="7"/>
        <v>250</v>
      </c>
      <c r="O483" s="8">
        <v>65</v>
      </c>
      <c r="P483" s="8">
        <v>65</v>
      </c>
      <c r="Q483" s="8">
        <v>60</v>
      </c>
      <c r="R483" s="8">
        <v>60</v>
      </c>
      <c r="S483" s="9">
        <f>COUNTIFS($B$3:B483,B483,$D$3:D483,D483,$H$3:H483,H483)</f>
        <v>15</v>
      </c>
    </row>
    <row r="484" spans="1:19" ht="15" customHeight="1">
      <c r="A484" s="2" t="s">
        <v>868</v>
      </c>
      <c r="B484" s="2" t="s">
        <v>869</v>
      </c>
      <c r="C484" s="2" t="s">
        <v>870</v>
      </c>
      <c r="D484" s="2" t="s">
        <v>871</v>
      </c>
      <c r="E484" s="2" t="s">
        <v>872</v>
      </c>
      <c r="F484" s="2" t="s">
        <v>873</v>
      </c>
      <c r="G484" s="3" t="s">
        <v>874</v>
      </c>
      <c r="H484" s="3" t="s">
        <v>875</v>
      </c>
      <c r="I484" s="3" t="s">
        <v>876</v>
      </c>
      <c r="J484" s="10"/>
      <c r="K484" s="4">
        <v>16</v>
      </c>
      <c r="L484" s="5" t="s">
        <v>894</v>
      </c>
      <c r="M484" s="6" t="s">
        <v>354</v>
      </c>
      <c r="N484" s="7">
        <f t="shared" si="7"/>
        <v>52000</v>
      </c>
      <c r="O484" s="8">
        <v>30000</v>
      </c>
      <c r="P484" s="8">
        <v>8000</v>
      </c>
      <c r="Q484" s="8">
        <v>7000</v>
      </c>
      <c r="R484" s="8">
        <v>7000</v>
      </c>
      <c r="S484" s="9">
        <f>COUNTIFS($B$3:B484,B484,$D$3:D484,D484,$H$3:H484,H484)</f>
        <v>16</v>
      </c>
    </row>
    <row r="485" spans="1:19" ht="15" customHeight="1">
      <c r="A485" s="2" t="s">
        <v>868</v>
      </c>
      <c r="B485" s="2" t="s">
        <v>869</v>
      </c>
      <c r="C485" s="2" t="s">
        <v>870</v>
      </c>
      <c r="D485" s="2" t="s">
        <v>871</v>
      </c>
      <c r="E485" s="2" t="s">
        <v>872</v>
      </c>
      <c r="F485" s="2" t="s">
        <v>873</v>
      </c>
      <c r="G485" s="3" t="s">
        <v>874</v>
      </c>
      <c r="H485" s="3" t="s">
        <v>875</v>
      </c>
      <c r="I485" s="3" t="s">
        <v>876</v>
      </c>
      <c r="J485" s="10"/>
      <c r="K485" s="4">
        <v>17</v>
      </c>
      <c r="L485" s="5" t="s">
        <v>895</v>
      </c>
      <c r="M485" s="6" t="s">
        <v>896</v>
      </c>
      <c r="N485" s="7">
        <f t="shared" si="7"/>
        <v>52000</v>
      </c>
      <c r="O485" s="8">
        <v>30000</v>
      </c>
      <c r="P485" s="8">
        <v>8000</v>
      </c>
      <c r="Q485" s="8">
        <v>7000</v>
      </c>
      <c r="R485" s="8">
        <v>7000</v>
      </c>
      <c r="S485" s="9">
        <f>COUNTIFS($B$3:B485,B485,$D$3:D485,D485,$H$3:H485,H485)</f>
        <v>17</v>
      </c>
    </row>
    <row r="486" spans="1:19" ht="15" customHeight="1">
      <c r="A486" s="2" t="s">
        <v>868</v>
      </c>
      <c r="B486" s="2" t="s">
        <v>869</v>
      </c>
      <c r="C486" s="2" t="s">
        <v>870</v>
      </c>
      <c r="D486" s="2" t="s">
        <v>871</v>
      </c>
      <c r="E486" s="2" t="s">
        <v>872</v>
      </c>
      <c r="F486" s="2" t="s">
        <v>873</v>
      </c>
      <c r="G486" s="3" t="s">
        <v>874</v>
      </c>
      <c r="H486" s="3" t="s">
        <v>875</v>
      </c>
      <c r="I486" s="3" t="s">
        <v>876</v>
      </c>
      <c r="J486" s="10"/>
      <c r="K486" s="4">
        <v>18</v>
      </c>
      <c r="L486" s="5" t="s">
        <v>897</v>
      </c>
      <c r="M486" s="6" t="s">
        <v>470</v>
      </c>
      <c r="N486" s="7">
        <f t="shared" si="7"/>
        <v>1</v>
      </c>
      <c r="O486" s="8">
        <v>0</v>
      </c>
      <c r="P486" s="8">
        <v>1</v>
      </c>
      <c r="Q486" s="8">
        <v>0</v>
      </c>
      <c r="R486" s="8">
        <v>0</v>
      </c>
      <c r="S486" s="9">
        <f>COUNTIFS($B$3:B486,B486,$D$3:D486,D486,$H$3:H486,H486)</f>
        <v>18</v>
      </c>
    </row>
    <row r="487" spans="1:19" ht="15" customHeight="1">
      <c r="A487" s="2" t="s">
        <v>868</v>
      </c>
      <c r="B487" s="2" t="s">
        <v>869</v>
      </c>
      <c r="C487" s="2" t="s">
        <v>870</v>
      </c>
      <c r="D487" s="2" t="s">
        <v>871</v>
      </c>
      <c r="E487" s="2" t="s">
        <v>872</v>
      </c>
      <c r="F487" s="2" t="s">
        <v>873</v>
      </c>
      <c r="G487" s="3" t="s">
        <v>874</v>
      </c>
      <c r="H487" s="3" t="s">
        <v>875</v>
      </c>
      <c r="I487" s="3" t="s">
        <v>876</v>
      </c>
      <c r="J487" s="10"/>
      <c r="K487" s="4">
        <v>19</v>
      </c>
      <c r="L487" s="5" t="s">
        <v>898</v>
      </c>
      <c r="M487" s="6" t="s">
        <v>112</v>
      </c>
      <c r="N487" s="7">
        <f t="shared" si="7"/>
        <v>12</v>
      </c>
      <c r="O487" s="8">
        <v>3</v>
      </c>
      <c r="P487" s="8">
        <v>3</v>
      </c>
      <c r="Q487" s="8">
        <v>3</v>
      </c>
      <c r="R487" s="8">
        <v>3</v>
      </c>
      <c r="S487" s="9">
        <f>COUNTIFS($B$3:B487,B487,$D$3:D487,D487,$H$3:H487,H487)</f>
        <v>19</v>
      </c>
    </row>
    <row r="488" spans="1:19" ht="15" customHeight="1">
      <c r="A488" s="2" t="s">
        <v>868</v>
      </c>
      <c r="B488" s="2" t="s">
        <v>869</v>
      </c>
      <c r="C488" s="2" t="s">
        <v>870</v>
      </c>
      <c r="D488" s="2" t="s">
        <v>871</v>
      </c>
      <c r="E488" s="2" t="s">
        <v>872</v>
      </c>
      <c r="F488" s="2" t="s">
        <v>873</v>
      </c>
      <c r="G488" s="3" t="s">
        <v>874</v>
      </c>
      <c r="H488" s="3" t="s">
        <v>875</v>
      </c>
      <c r="I488" s="3" t="s">
        <v>876</v>
      </c>
      <c r="J488" s="10"/>
      <c r="K488" s="4">
        <v>20</v>
      </c>
      <c r="L488" s="5" t="s">
        <v>899</v>
      </c>
      <c r="M488" s="6" t="s">
        <v>900</v>
      </c>
      <c r="N488" s="7">
        <f t="shared" si="7"/>
        <v>365</v>
      </c>
      <c r="O488" s="8">
        <v>90</v>
      </c>
      <c r="P488" s="8">
        <v>91</v>
      </c>
      <c r="Q488" s="8">
        <v>92</v>
      </c>
      <c r="R488" s="8">
        <v>92</v>
      </c>
      <c r="S488" s="9">
        <f>COUNTIFS($B$3:B488,B488,$D$3:D488,D488,$H$3:H488,H488)</f>
        <v>20</v>
      </c>
    </row>
    <row r="489" spans="1:19" ht="15" customHeight="1">
      <c r="A489" s="2" t="s">
        <v>868</v>
      </c>
      <c r="B489" s="2" t="s">
        <v>869</v>
      </c>
      <c r="C489" s="2" t="s">
        <v>870</v>
      </c>
      <c r="D489" s="2" t="s">
        <v>871</v>
      </c>
      <c r="E489" s="2" t="s">
        <v>872</v>
      </c>
      <c r="F489" s="2" t="s">
        <v>873</v>
      </c>
      <c r="G489" s="3" t="s">
        <v>874</v>
      </c>
      <c r="H489" s="3" t="s">
        <v>875</v>
      </c>
      <c r="I489" s="3" t="s">
        <v>876</v>
      </c>
      <c r="J489" s="14"/>
      <c r="K489" s="4">
        <v>21</v>
      </c>
      <c r="L489" s="5" t="s">
        <v>901</v>
      </c>
      <c r="M489" s="6" t="s">
        <v>112</v>
      </c>
      <c r="N489" s="7">
        <f t="shared" si="7"/>
        <v>12</v>
      </c>
      <c r="O489" s="8">
        <v>3</v>
      </c>
      <c r="P489" s="8">
        <v>3</v>
      </c>
      <c r="Q489" s="8">
        <v>3</v>
      </c>
      <c r="R489" s="8">
        <v>3</v>
      </c>
      <c r="S489" s="9">
        <f>COUNTIFS($B$3:B489,B489,$D$3:D489,D489,$H$3:H489,H489)</f>
        <v>21</v>
      </c>
    </row>
    <row r="490" spans="1:19" ht="15" customHeight="1">
      <c r="A490" s="2" t="s">
        <v>868</v>
      </c>
      <c r="B490" s="2" t="s">
        <v>869</v>
      </c>
      <c r="C490" s="2" t="s">
        <v>870</v>
      </c>
      <c r="D490" s="2" t="s">
        <v>72</v>
      </c>
      <c r="E490" s="2" t="s">
        <v>73</v>
      </c>
      <c r="F490" s="2" t="s">
        <v>873</v>
      </c>
      <c r="G490" s="3" t="s">
        <v>874</v>
      </c>
      <c r="H490" s="3" t="s">
        <v>902</v>
      </c>
      <c r="I490" s="3" t="s">
        <v>903</v>
      </c>
      <c r="J490" s="3"/>
      <c r="K490" s="4">
        <v>1</v>
      </c>
      <c r="L490" s="5" t="s">
        <v>904</v>
      </c>
      <c r="M490" s="6" t="s">
        <v>905</v>
      </c>
      <c r="N490" s="7">
        <f t="shared" si="7"/>
        <v>24</v>
      </c>
      <c r="O490" s="8">
        <v>6</v>
      </c>
      <c r="P490" s="8">
        <v>6</v>
      </c>
      <c r="Q490" s="8">
        <v>6</v>
      </c>
      <c r="R490" s="8">
        <v>6</v>
      </c>
      <c r="S490" s="9">
        <f>COUNTIFS($B$3:B490,B490,$D$3:D490,D490,$H$3:H490,H490)</f>
        <v>1</v>
      </c>
    </row>
    <row r="491" spans="1:19" ht="15" customHeight="1">
      <c r="A491" s="2" t="s">
        <v>868</v>
      </c>
      <c r="B491" s="2" t="s">
        <v>869</v>
      </c>
      <c r="C491" s="2" t="s">
        <v>870</v>
      </c>
      <c r="D491" s="2" t="s">
        <v>72</v>
      </c>
      <c r="E491" s="2" t="s">
        <v>73</v>
      </c>
      <c r="F491" s="2" t="s">
        <v>873</v>
      </c>
      <c r="G491" s="3" t="s">
        <v>874</v>
      </c>
      <c r="H491" s="3" t="s">
        <v>902</v>
      </c>
      <c r="I491" s="3" t="s">
        <v>903</v>
      </c>
      <c r="J491" s="10"/>
      <c r="K491" s="4">
        <v>2</v>
      </c>
      <c r="L491" s="5" t="s">
        <v>906</v>
      </c>
      <c r="M491" s="6" t="s">
        <v>112</v>
      </c>
      <c r="N491" s="7">
        <f t="shared" si="7"/>
        <v>12</v>
      </c>
      <c r="O491" s="8">
        <v>3</v>
      </c>
      <c r="P491" s="8">
        <v>3</v>
      </c>
      <c r="Q491" s="8">
        <v>3</v>
      </c>
      <c r="R491" s="8">
        <v>3</v>
      </c>
      <c r="S491" s="9">
        <f>COUNTIFS($B$3:B491,B491,$D$3:D491,D491,$H$3:H491,H491)</f>
        <v>2</v>
      </c>
    </row>
    <row r="492" spans="1:19" ht="15" customHeight="1">
      <c r="A492" s="2" t="s">
        <v>868</v>
      </c>
      <c r="B492" s="2" t="s">
        <v>869</v>
      </c>
      <c r="C492" s="2" t="s">
        <v>870</v>
      </c>
      <c r="D492" s="2" t="s">
        <v>72</v>
      </c>
      <c r="E492" s="2" t="s">
        <v>73</v>
      </c>
      <c r="F492" s="2" t="s">
        <v>873</v>
      </c>
      <c r="G492" s="3" t="s">
        <v>874</v>
      </c>
      <c r="H492" s="3" t="s">
        <v>902</v>
      </c>
      <c r="I492" s="3" t="s">
        <v>903</v>
      </c>
      <c r="J492" s="10"/>
      <c r="K492" s="4">
        <v>3</v>
      </c>
      <c r="L492" s="5" t="s">
        <v>907</v>
      </c>
      <c r="M492" s="6" t="s">
        <v>908</v>
      </c>
      <c r="N492" s="7">
        <f t="shared" si="7"/>
        <v>12</v>
      </c>
      <c r="O492" s="8">
        <v>3</v>
      </c>
      <c r="P492" s="8">
        <v>3</v>
      </c>
      <c r="Q492" s="8">
        <v>3</v>
      </c>
      <c r="R492" s="8">
        <v>3</v>
      </c>
      <c r="S492" s="9">
        <f>COUNTIFS($B$3:B492,B492,$D$3:D492,D492,$H$3:H492,H492)</f>
        <v>3</v>
      </c>
    </row>
    <row r="493" spans="1:19" ht="15" customHeight="1">
      <c r="A493" s="2" t="s">
        <v>868</v>
      </c>
      <c r="B493" s="2" t="s">
        <v>869</v>
      </c>
      <c r="C493" s="2" t="s">
        <v>870</v>
      </c>
      <c r="D493" s="2" t="s">
        <v>72</v>
      </c>
      <c r="E493" s="2" t="s">
        <v>73</v>
      </c>
      <c r="F493" s="2" t="s">
        <v>873</v>
      </c>
      <c r="G493" s="3" t="s">
        <v>874</v>
      </c>
      <c r="H493" s="3" t="s">
        <v>902</v>
      </c>
      <c r="I493" s="3" t="s">
        <v>903</v>
      </c>
      <c r="J493" s="10"/>
      <c r="K493" s="4">
        <v>4</v>
      </c>
      <c r="L493" s="5" t="s">
        <v>909</v>
      </c>
      <c r="M493" s="6" t="s">
        <v>908</v>
      </c>
      <c r="N493" s="7">
        <f t="shared" si="7"/>
        <v>24</v>
      </c>
      <c r="O493" s="8">
        <v>6</v>
      </c>
      <c r="P493" s="8">
        <v>6</v>
      </c>
      <c r="Q493" s="8">
        <v>6</v>
      </c>
      <c r="R493" s="8">
        <v>6</v>
      </c>
      <c r="S493" s="9">
        <f>COUNTIFS($B$3:B493,B493,$D$3:D493,D493,$H$3:H493,H493)</f>
        <v>4</v>
      </c>
    </row>
    <row r="494" spans="1:19" ht="15" customHeight="1">
      <c r="A494" s="2" t="s">
        <v>868</v>
      </c>
      <c r="B494" s="2" t="s">
        <v>869</v>
      </c>
      <c r="C494" s="2" t="s">
        <v>870</v>
      </c>
      <c r="D494" s="2" t="s">
        <v>72</v>
      </c>
      <c r="E494" s="2" t="s">
        <v>73</v>
      </c>
      <c r="F494" s="2" t="s">
        <v>873</v>
      </c>
      <c r="G494" s="3" t="s">
        <v>874</v>
      </c>
      <c r="H494" s="3" t="s">
        <v>902</v>
      </c>
      <c r="I494" s="3" t="s">
        <v>903</v>
      </c>
      <c r="J494" s="10"/>
      <c r="K494" s="4">
        <v>5</v>
      </c>
      <c r="L494" s="5" t="s">
        <v>910</v>
      </c>
      <c r="M494" s="6" t="s">
        <v>112</v>
      </c>
      <c r="N494" s="7">
        <f t="shared" si="7"/>
        <v>12</v>
      </c>
      <c r="O494" s="8">
        <v>3</v>
      </c>
      <c r="P494" s="8">
        <v>3</v>
      </c>
      <c r="Q494" s="8">
        <v>3</v>
      </c>
      <c r="R494" s="8">
        <v>3</v>
      </c>
      <c r="S494" s="9">
        <f>COUNTIFS($B$3:B494,B494,$D$3:D494,D494,$H$3:H494,H494)</f>
        <v>5</v>
      </c>
    </row>
    <row r="495" spans="1:19" ht="15" customHeight="1">
      <c r="A495" s="2" t="s">
        <v>868</v>
      </c>
      <c r="B495" s="2" t="s">
        <v>869</v>
      </c>
      <c r="C495" s="2" t="s">
        <v>870</v>
      </c>
      <c r="D495" s="2" t="s">
        <v>72</v>
      </c>
      <c r="E495" s="2" t="s">
        <v>73</v>
      </c>
      <c r="F495" s="2" t="s">
        <v>873</v>
      </c>
      <c r="G495" s="3" t="s">
        <v>874</v>
      </c>
      <c r="H495" s="3" t="s">
        <v>902</v>
      </c>
      <c r="I495" s="3" t="s">
        <v>903</v>
      </c>
      <c r="J495" s="14"/>
      <c r="K495" s="4">
        <v>6</v>
      </c>
      <c r="L495" s="5" t="s">
        <v>911</v>
      </c>
      <c r="M495" s="6" t="s">
        <v>86</v>
      </c>
      <c r="N495" s="7">
        <f t="shared" si="7"/>
        <v>12</v>
      </c>
      <c r="O495" s="8">
        <v>3</v>
      </c>
      <c r="P495" s="8">
        <v>3</v>
      </c>
      <c r="Q495" s="8">
        <v>3</v>
      </c>
      <c r="R495" s="8">
        <v>3</v>
      </c>
      <c r="S495" s="9">
        <f>COUNTIFS($B$3:B495,B495,$D$3:D495,D495,$H$3:H495,H495)</f>
        <v>6</v>
      </c>
    </row>
    <row r="496" spans="1:19" ht="15" customHeight="1">
      <c r="A496" s="2" t="s">
        <v>868</v>
      </c>
      <c r="B496" s="2" t="s">
        <v>869</v>
      </c>
      <c r="C496" s="2" t="s">
        <v>870</v>
      </c>
      <c r="D496" s="2" t="s">
        <v>912</v>
      </c>
      <c r="E496" s="2" t="s">
        <v>913</v>
      </c>
      <c r="F496" s="2" t="s">
        <v>106</v>
      </c>
      <c r="G496" s="2" t="s">
        <v>107</v>
      </c>
      <c r="H496" s="2" t="s">
        <v>914</v>
      </c>
      <c r="I496" s="2" t="s">
        <v>915</v>
      </c>
      <c r="J496" s="2"/>
      <c r="K496" s="4">
        <v>1</v>
      </c>
      <c r="L496" s="5" t="s">
        <v>916</v>
      </c>
      <c r="M496" s="6" t="s">
        <v>112</v>
      </c>
      <c r="N496" s="7">
        <f t="shared" si="7"/>
        <v>4</v>
      </c>
      <c r="O496" s="8">
        <v>1</v>
      </c>
      <c r="P496" s="8">
        <v>1</v>
      </c>
      <c r="Q496" s="8">
        <v>1</v>
      </c>
      <c r="R496" s="8">
        <v>1</v>
      </c>
      <c r="S496" s="9">
        <f>COUNTIFS($B$3:B496,B496,$D$3:D496,D496,$H$3:H496,H496)</f>
        <v>1</v>
      </c>
    </row>
    <row r="497" spans="1:19" ht="15" customHeight="1">
      <c r="A497" s="2" t="s">
        <v>868</v>
      </c>
      <c r="B497" s="2" t="s">
        <v>869</v>
      </c>
      <c r="C497" s="2" t="s">
        <v>870</v>
      </c>
      <c r="D497" s="2" t="s">
        <v>912</v>
      </c>
      <c r="E497" s="2" t="s">
        <v>913</v>
      </c>
      <c r="F497" s="2" t="s">
        <v>106</v>
      </c>
      <c r="G497" s="2" t="s">
        <v>107</v>
      </c>
      <c r="H497" s="2" t="s">
        <v>914</v>
      </c>
      <c r="I497" s="2" t="s">
        <v>915</v>
      </c>
      <c r="J497" s="10"/>
      <c r="K497" s="4">
        <v>2</v>
      </c>
      <c r="L497" s="5" t="s">
        <v>917</v>
      </c>
      <c r="M497" s="6" t="s">
        <v>112</v>
      </c>
      <c r="N497" s="7">
        <f t="shared" si="7"/>
        <v>1</v>
      </c>
      <c r="O497" s="8">
        <v>1</v>
      </c>
      <c r="P497" s="8">
        <v>0</v>
      </c>
      <c r="Q497" s="8">
        <v>0</v>
      </c>
      <c r="R497" s="8">
        <v>0</v>
      </c>
      <c r="S497" s="9">
        <f>COUNTIFS($B$3:B497,B497,$D$3:D497,D497,$H$3:H497,H497)</f>
        <v>2</v>
      </c>
    </row>
    <row r="498" spans="1:19" ht="15" customHeight="1">
      <c r="A498" s="2" t="s">
        <v>868</v>
      </c>
      <c r="B498" s="2" t="s">
        <v>869</v>
      </c>
      <c r="C498" s="2" t="s">
        <v>870</v>
      </c>
      <c r="D498" s="2" t="s">
        <v>912</v>
      </c>
      <c r="E498" s="2" t="s">
        <v>913</v>
      </c>
      <c r="F498" s="2" t="s">
        <v>106</v>
      </c>
      <c r="G498" s="2" t="s">
        <v>107</v>
      </c>
      <c r="H498" s="2" t="s">
        <v>914</v>
      </c>
      <c r="I498" s="2" t="s">
        <v>915</v>
      </c>
      <c r="J498" s="10"/>
      <c r="K498" s="4">
        <v>3</v>
      </c>
      <c r="L498" s="5" t="s">
        <v>918</v>
      </c>
      <c r="M498" s="6" t="s">
        <v>919</v>
      </c>
      <c r="N498" s="7">
        <f t="shared" si="7"/>
        <v>1</v>
      </c>
      <c r="O498" s="8">
        <v>1</v>
      </c>
      <c r="P498" s="8">
        <v>0</v>
      </c>
      <c r="Q498" s="8">
        <v>0</v>
      </c>
      <c r="R498" s="8">
        <v>0</v>
      </c>
      <c r="S498" s="9">
        <f>COUNTIFS($B$3:B498,B498,$D$3:D498,D498,$H$3:H498,H498)</f>
        <v>3</v>
      </c>
    </row>
    <row r="499" spans="1:19" ht="15" customHeight="1">
      <c r="A499" s="2" t="s">
        <v>868</v>
      </c>
      <c r="B499" s="2" t="s">
        <v>869</v>
      </c>
      <c r="C499" s="2" t="s">
        <v>870</v>
      </c>
      <c r="D499" s="2" t="s">
        <v>912</v>
      </c>
      <c r="E499" s="2" t="s">
        <v>913</v>
      </c>
      <c r="F499" s="2" t="s">
        <v>106</v>
      </c>
      <c r="G499" s="2" t="s">
        <v>107</v>
      </c>
      <c r="H499" s="2" t="s">
        <v>914</v>
      </c>
      <c r="I499" s="2" t="s">
        <v>915</v>
      </c>
      <c r="J499" s="10"/>
      <c r="K499" s="4">
        <v>4</v>
      </c>
      <c r="L499" s="5" t="s">
        <v>920</v>
      </c>
      <c r="M499" s="6" t="s">
        <v>112</v>
      </c>
      <c r="N499" s="7">
        <f t="shared" si="7"/>
        <v>4</v>
      </c>
      <c r="O499" s="8">
        <v>1</v>
      </c>
      <c r="P499" s="8">
        <v>1</v>
      </c>
      <c r="Q499" s="8">
        <v>1</v>
      </c>
      <c r="R499" s="8">
        <v>1</v>
      </c>
      <c r="S499" s="9">
        <f>COUNTIFS($B$3:B499,B499,$D$3:D499,D499,$H$3:H499,H499)</f>
        <v>4</v>
      </c>
    </row>
    <row r="500" spans="1:19" ht="15" customHeight="1">
      <c r="A500" s="2" t="s">
        <v>868</v>
      </c>
      <c r="B500" s="2" t="s">
        <v>869</v>
      </c>
      <c r="C500" s="2" t="s">
        <v>870</v>
      </c>
      <c r="D500" s="2" t="s">
        <v>912</v>
      </c>
      <c r="E500" s="2" t="s">
        <v>913</v>
      </c>
      <c r="F500" s="2" t="s">
        <v>106</v>
      </c>
      <c r="G500" s="2" t="s">
        <v>107</v>
      </c>
      <c r="H500" s="2" t="s">
        <v>914</v>
      </c>
      <c r="I500" s="2" t="s">
        <v>915</v>
      </c>
      <c r="J500" s="10"/>
      <c r="K500" s="4">
        <v>5</v>
      </c>
      <c r="L500" s="5" t="s">
        <v>921</v>
      </c>
      <c r="M500" s="6" t="s">
        <v>112</v>
      </c>
      <c r="N500" s="7">
        <f t="shared" si="7"/>
        <v>12</v>
      </c>
      <c r="O500" s="8">
        <v>3</v>
      </c>
      <c r="P500" s="8">
        <v>3</v>
      </c>
      <c r="Q500" s="8">
        <v>3</v>
      </c>
      <c r="R500" s="8">
        <v>3</v>
      </c>
      <c r="S500" s="9">
        <f>COUNTIFS($B$3:B500,B500,$D$3:D500,D500,$H$3:H500,H500)</f>
        <v>5</v>
      </c>
    </row>
    <row r="501" spans="1:19" ht="15" customHeight="1">
      <c r="A501" s="2" t="s">
        <v>868</v>
      </c>
      <c r="B501" s="2" t="s">
        <v>869</v>
      </c>
      <c r="C501" s="2" t="s">
        <v>870</v>
      </c>
      <c r="D501" s="2" t="s">
        <v>912</v>
      </c>
      <c r="E501" s="2" t="s">
        <v>913</v>
      </c>
      <c r="F501" s="2" t="s">
        <v>106</v>
      </c>
      <c r="G501" s="2" t="s">
        <v>107</v>
      </c>
      <c r="H501" s="2" t="s">
        <v>914</v>
      </c>
      <c r="I501" s="2" t="s">
        <v>915</v>
      </c>
      <c r="J501" s="14"/>
      <c r="K501" s="4">
        <v>6</v>
      </c>
      <c r="L501" s="5" t="s">
        <v>922</v>
      </c>
      <c r="M501" s="6" t="s">
        <v>112</v>
      </c>
      <c r="N501" s="7">
        <f t="shared" si="7"/>
        <v>4</v>
      </c>
      <c r="O501" s="8">
        <v>1</v>
      </c>
      <c r="P501" s="8">
        <v>1</v>
      </c>
      <c r="Q501" s="8">
        <v>1</v>
      </c>
      <c r="R501" s="8">
        <v>1</v>
      </c>
      <c r="S501" s="9">
        <f>COUNTIFS($B$3:B501,B501,$D$3:D501,D501,$H$3:H501,H501)</f>
        <v>6</v>
      </c>
    </row>
    <row r="502" spans="1:19" ht="15" customHeight="1">
      <c r="A502" s="2" t="s">
        <v>868</v>
      </c>
      <c r="B502" s="2" t="s">
        <v>869</v>
      </c>
      <c r="C502" s="2" t="s">
        <v>870</v>
      </c>
      <c r="D502" s="2" t="s">
        <v>912</v>
      </c>
      <c r="E502" s="2" t="s">
        <v>913</v>
      </c>
      <c r="F502" s="2" t="s">
        <v>923</v>
      </c>
      <c r="G502" s="2" t="s">
        <v>924</v>
      </c>
      <c r="H502" s="2" t="s">
        <v>925</v>
      </c>
      <c r="I502" s="2" t="s">
        <v>926</v>
      </c>
      <c r="J502" s="2"/>
      <c r="K502" s="4">
        <v>1</v>
      </c>
      <c r="L502" s="5" t="s">
        <v>927</v>
      </c>
      <c r="M502" s="6" t="s">
        <v>928</v>
      </c>
      <c r="N502" s="7">
        <f t="shared" si="7"/>
        <v>12</v>
      </c>
      <c r="O502" s="8">
        <v>3</v>
      </c>
      <c r="P502" s="8">
        <v>3</v>
      </c>
      <c r="Q502" s="8">
        <v>3</v>
      </c>
      <c r="R502" s="8">
        <v>3</v>
      </c>
      <c r="S502" s="9">
        <f>COUNTIFS($B$3:B502,B502,$D$3:D502,D502,$H$3:H502,H502)</f>
        <v>1</v>
      </c>
    </row>
    <row r="503" spans="1:19" ht="15" customHeight="1">
      <c r="A503" s="2" t="s">
        <v>868</v>
      </c>
      <c r="B503" s="2" t="s">
        <v>869</v>
      </c>
      <c r="C503" s="2" t="s">
        <v>870</v>
      </c>
      <c r="D503" s="2" t="s">
        <v>912</v>
      </c>
      <c r="E503" s="2" t="s">
        <v>913</v>
      </c>
      <c r="F503" s="2" t="s">
        <v>923</v>
      </c>
      <c r="G503" s="2" t="s">
        <v>924</v>
      </c>
      <c r="H503" s="2" t="s">
        <v>925</v>
      </c>
      <c r="I503" s="2" t="s">
        <v>926</v>
      </c>
      <c r="J503" s="14"/>
      <c r="K503" s="4">
        <v>2</v>
      </c>
      <c r="L503" s="5" t="s">
        <v>929</v>
      </c>
      <c r="M503" s="6" t="s">
        <v>928</v>
      </c>
      <c r="N503" s="7">
        <f t="shared" si="7"/>
        <v>12</v>
      </c>
      <c r="O503" s="8">
        <v>3</v>
      </c>
      <c r="P503" s="8">
        <v>3</v>
      </c>
      <c r="Q503" s="8">
        <v>3</v>
      </c>
      <c r="R503" s="8">
        <v>3</v>
      </c>
      <c r="S503" s="9">
        <f>COUNTIFS($B$3:B503,B503,$D$3:D503,D503,$H$3:H503,H503)</f>
        <v>2</v>
      </c>
    </row>
    <row r="504" spans="1:19" ht="15" customHeight="1">
      <c r="A504" s="2" t="s">
        <v>868</v>
      </c>
      <c r="B504" s="2" t="s">
        <v>869</v>
      </c>
      <c r="C504" s="2" t="s">
        <v>870</v>
      </c>
      <c r="D504" s="2" t="s">
        <v>912</v>
      </c>
      <c r="E504" s="2" t="s">
        <v>913</v>
      </c>
      <c r="F504" s="27" t="s">
        <v>930</v>
      </c>
      <c r="G504" s="27" t="s">
        <v>931</v>
      </c>
      <c r="H504" s="27" t="s">
        <v>932</v>
      </c>
      <c r="I504" s="27" t="s">
        <v>933</v>
      </c>
      <c r="J504" s="27"/>
      <c r="K504" s="4">
        <v>1</v>
      </c>
      <c r="L504" s="5" t="s">
        <v>934</v>
      </c>
      <c r="M504" s="6" t="s">
        <v>935</v>
      </c>
      <c r="N504" s="7">
        <f t="shared" si="7"/>
        <v>12</v>
      </c>
      <c r="O504" s="8">
        <v>3</v>
      </c>
      <c r="P504" s="8">
        <v>3</v>
      </c>
      <c r="Q504" s="8">
        <v>3</v>
      </c>
      <c r="R504" s="8">
        <v>3</v>
      </c>
      <c r="S504" s="9">
        <f>COUNTIFS($B$3:B504,B504,$D$3:D504,D504,$H$3:H504,H504)</f>
        <v>1</v>
      </c>
    </row>
    <row r="505" spans="1:19" ht="15" customHeight="1">
      <c r="A505" s="2" t="s">
        <v>868</v>
      </c>
      <c r="B505" s="2" t="s">
        <v>869</v>
      </c>
      <c r="C505" s="2" t="s">
        <v>870</v>
      </c>
      <c r="D505" s="2" t="s">
        <v>936</v>
      </c>
      <c r="E505" s="2" t="s">
        <v>937</v>
      </c>
      <c r="F505" s="2" t="s">
        <v>938</v>
      </c>
      <c r="G505" s="2" t="s">
        <v>939</v>
      </c>
      <c r="H505" s="2" t="s">
        <v>940</v>
      </c>
      <c r="I505" s="2" t="s">
        <v>941</v>
      </c>
      <c r="J505" s="2"/>
      <c r="K505" s="4">
        <v>1</v>
      </c>
      <c r="L505" s="5" t="s">
        <v>942</v>
      </c>
      <c r="M505" s="6" t="s">
        <v>31</v>
      </c>
      <c r="N505" s="7">
        <f t="shared" si="7"/>
        <v>2000</v>
      </c>
      <c r="O505" s="8">
        <v>500</v>
      </c>
      <c r="P505" s="8">
        <v>500</v>
      </c>
      <c r="Q505" s="8">
        <v>500</v>
      </c>
      <c r="R505" s="8">
        <v>500</v>
      </c>
      <c r="S505" s="9">
        <f>COUNTIFS($B$3:B505,B505,$D$3:D505,D505,$H$3:H505,H505)</f>
        <v>1</v>
      </c>
    </row>
    <row r="506" spans="1:19" ht="15" customHeight="1">
      <c r="A506" s="2" t="s">
        <v>868</v>
      </c>
      <c r="B506" s="2" t="s">
        <v>869</v>
      </c>
      <c r="C506" s="2" t="s">
        <v>870</v>
      </c>
      <c r="D506" s="2" t="s">
        <v>936</v>
      </c>
      <c r="E506" s="2" t="s">
        <v>937</v>
      </c>
      <c r="F506" s="2" t="s">
        <v>938</v>
      </c>
      <c r="G506" s="2" t="s">
        <v>939</v>
      </c>
      <c r="H506" s="2" t="s">
        <v>940</v>
      </c>
      <c r="I506" s="2" t="s">
        <v>941</v>
      </c>
      <c r="J506" s="10"/>
      <c r="K506" s="4">
        <v>2</v>
      </c>
      <c r="L506" s="5" t="s">
        <v>943</v>
      </c>
      <c r="M506" s="6" t="s">
        <v>31</v>
      </c>
      <c r="N506" s="7">
        <f t="shared" si="7"/>
        <v>2000</v>
      </c>
      <c r="O506" s="8">
        <v>500</v>
      </c>
      <c r="P506" s="8">
        <v>500</v>
      </c>
      <c r="Q506" s="8">
        <v>500</v>
      </c>
      <c r="R506" s="8">
        <v>500</v>
      </c>
      <c r="S506" s="9">
        <f>COUNTIFS($B$3:B506,B506,$D$3:D506,D506,$H$3:H506,H506)</f>
        <v>2</v>
      </c>
    </row>
    <row r="507" spans="1:19" ht="15" customHeight="1">
      <c r="A507" s="2" t="s">
        <v>868</v>
      </c>
      <c r="B507" s="2" t="s">
        <v>869</v>
      </c>
      <c r="C507" s="2" t="s">
        <v>870</v>
      </c>
      <c r="D507" s="2" t="s">
        <v>936</v>
      </c>
      <c r="E507" s="2" t="s">
        <v>937</v>
      </c>
      <c r="F507" s="2" t="s">
        <v>938</v>
      </c>
      <c r="G507" s="2" t="s">
        <v>939</v>
      </c>
      <c r="H507" s="2" t="s">
        <v>940</v>
      </c>
      <c r="I507" s="2" t="s">
        <v>941</v>
      </c>
      <c r="J507" s="10"/>
      <c r="K507" s="4">
        <v>3</v>
      </c>
      <c r="L507" s="5" t="s">
        <v>944</v>
      </c>
      <c r="M507" s="6" t="s">
        <v>945</v>
      </c>
      <c r="N507" s="7">
        <f t="shared" si="7"/>
        <v>160</v>
      </c>
      <c r="O507" s="8">
        <v>40</v>
      </c>
      <c r="P507" s="8">
        <v>40</v>
      </c>
      <c r="Q507" s="8">
        <v>40</v>
      </c>
      <c r="R507" s="8">
        <v>40</v>
      </c>
      <c r="S507" s="9">
        <f>COUNTIFS($B$3:B507,B507,$D$3:D507,D507,$H$3:H507,H507)</f>
        <v>3</v>
      </c>
    </row>
    <row r="508" spans="1:19" ht="15" customHeight="1">
      <c r="A508" s="2" t="s">
        <v>868</v>
      </c>
      <c r="B508" s="2" t="s">
        <v>869</v>
      </c>
      <c r="C508" s="2" t="s">
        <v>870</v>
      </c>
      <c r="D508" s="2" t="s">
        <v>936</v>
      </c>
      <c r="E508" s="2" t="s">
        <v>937</v>
      </c>
      <c r="F508" s="2" t="s">
        <v>938</v>
      </c>
      <c r="G508" s="2" t="s">
        <v>939</v>
      </c>
      <c r="H508" s="2" t="s">
        <v>940</v>
      </c>
      <c r="I508" s="2" t="s">
        <v>941</v>
      </c>
      <c r="J508" s="10"/>
      <c r="K508" s="4">
        <v>4</v>
      </c>
      <c r="L508" s="5" t="s">
        <v>946</v>
      </c>
      <c r="M508" s="6" t="s">
        <v>664</v>
      </c>
      <c r="N508" s="7">
        <f t="shared" si="7"/>
        <v>200</v>
      </c>
      <c r="O508" s="8">
        <v>50</v>
      </c>
      <c r="P508" s="8">
        <v>50</v>
      </c>
      <c r="Q508" s="8">
        <v>50</v>
      </c>
      <c r="R508" s="8">
        <v>50</v>
      </c>
      <c r="S508" s="9">
        <f>COUNTIFS($B$3:B508,B508,$D$3:D508,D508,$H$3:H508,H508)</f>
        <v>4</v>
      </c>
    </row>
    <row r="509" spans="1:19" ht="15" customHeight="1">
      <c r="A509" s="2" t="s">
        <v>868</v>
      </c>
      <c r="B509" s="2" t="s">
        <v>869</v>
      </c>
      <c r="C509" s="2" t="s">
        <v>870</v>
      </c>
      <c r="D509" s="2" t="s">
        <v>936</v>
      </c>
      <c r="E509" s="2" t="s">
        <v>937</v>
      </c>
      <c r="F509" s="2" t="s">
        <v>938</v>
      </c>
      <c r="G509" s="2" t="s">
        <v>939</v>
      </c>
      <c r="H509" s="2" t="s">
        <v>940</v>
      </c>
      <c r="I509" s="2" t="s">
        <v>941</v>
      </c>
      <c r="J509" s="10"/>
      <c r="K509" s="4">
        <v>5</v>
      </c>
      <c r="L509" s="5" t="s">
        <v>947</v>
      </c>
      <c r="M509" s="6" t="s">
        <v>638</v>
      </c>
      <c r="N509" s="7">
        <f t="shared" si="7"/>
        <v>20</v>
      </c>
      <c r="O509" s="8">
        <v>5</v>
      </c>
      <c r="P509" s="8">
        <v>5</v>
      </c>
      <c r="Q509" s="8">
        <v>5</v>
      </c>
      <c r="R509" s="8">
        <v>5</v>
      </c>
      <c r="S509" s="9">
        <f>COUNTIFS($B$3:B509,B509,$D$3:D509,D509,$H$3:H509,H509)</f>
        <v>5</v>
      </c>
    </row>
    <row r="510" spans="1:19" ht="15" customHeight="1">
      <c r="A510" s="2" t="s">
        <v>868</v>
      </c>
      <c r="B510" s="2" t="s">
        <v>869</v>
      </c>
      <c r="C510" s="2" t="s">
        <v>870</v>
      </c>
      <c r="D510" s="2" t="s">
        <v>936</v>
      </c>
      <c r="E510" s="2" t="s">
        <v>937</v>
      </c>
      <c r="F510" s="2" t="s">
        <v>938</v>
      </c>
      <c r="G510" s="2" t="s">
        <v>939</v>
      </c>
      <c r="H510" s="2" t="s">
        <v>940</v>
      </c>
      <c r="I510" s="2" t="s">
        <v>941</v>
      </c>
      <c r="J510" s="10"/>
      <c r="K510" s="4">
        <v>6</v>
      </c>
      <c r="L510" s="5" t="s">
        <v>948</v>
      </c>
      <c r="M510" s="6" t="s">
        <v>31</v>
      </c>
      <c r="N510" s="7">
        <f t="shared" si="7"/>
        <v>1500</v>
      </c>
      <c r="O510" s="8">
        <v>375</v>
      </c>
      <c r="P510" s="8">
        <v>375</v>
      </c>
      <c r="Q510" s="8">
        <v>375</v>
      </c>
      <c r="R510" s="8">
        <v>375</v>
      </c>
      <c r="S510" s="9">
        <f>COUNTIFS($B$3:B510,B510,$D$3:D510,D510,$H$3:H510,H510)</f>
        <v>6</v>
      </c>
    </row>
    <row r="511" spans="1:19" ht="15" customHeight="1">
      <c r="A511" s="2" t="s">
        <v>868</v>
      </c>
      <c r="B511" s="2" t="s">
        <v>869</v>
      </c>
      <c r="C511" s="2" t="s">
        <v>870</v>
      </c>
      <c r="D511" s="2" t="s">
        <v>936</v>
      </c>
      <c r="E511" s="2" t="s">
        <v>937</v>
      </c>
      <c r="F511" s="2" t="s">
        <v>938</v>
      </c>
      <c r="G511" s="2" t="s">
        <v>939</v>
      </c>
      <c r="H511" s="2" t="s">
        <v>940</v>
      </c>
      <c r="I511" s="2" t="s">
        <v>941</v>
      </c>
      <c r="J511" s="10"/>
      <c r="K511" s="4">
        <v>7</v>
      </c>
      <c r="L511" s="5" t="s">
        <v>949</v>
      </c>
      <c r="M511" s="6" t="s">
        <v>888</v>
      </c>
      <c r="N511" s="7">
        <f t="shared" si="7"/>
        <v>1500</v>
      </c>
      <c r="O511" s="8">
        <v>375</v>
      </c>
      <c r="P511" s="8">
        <v>375</v>
      </c>
      <c r="Q511" s="8">
        <v>375</v>
      </c>
      <c r="R511" s="8">
        <v>375</v>
      </c>
      <c r="S511" s="9">
        <f>COUNTIFS($B$3:B511,B511,$D$3:D511,D511,$H$3:H511,H511)</f>
        <v>7</v>
      </c>
    </row>
    <row r="512" spans="1:19" ht="15" customHeight="1">
      <c r="A512" s="2" t="s">
        <v>868</v>
      </c>
      <c r="B512" s="2" t="s">
        <v>869</v>
      </c>
      <c r="C512" s="2" t="s">
        <v>870</v>
      </c>
      <c r="D512" s="2" t="s">
        <v>936</v>
      </c>
      <c r="E512" s="2" t="s">
        <v>937</v>
      </c>
      <c r="F512" s="2" t="s">
        <v>938</v>
      </c>
      <c r="G512" s="2" t="s">
        <v>939</v>
      </c>
      <c r="H512" s="2" t="s">
        <v>940</v>
      </c>
      <c r="I512" s="2" t="s">
        <v>941</v>
      </c>
      <c r="J512" s="10"/>
      <c r="K512" s="4">
        <v>8</v>
      </c>
      <c r="L512" s="5" t="s">
        <v>950</v>
      </c>
      <c r="M512" s="6" t="s">
        <v>114</v>
      </c>
      <c r="N512" s="7">
        <f t="shared" si="7"/>
        <v>12</v>
      </c>
      <c r="O512" s="8">
        <v>3</v>
      </c>
      <c r="P512" s="8">
        <v>3</v>
      </c>
      <c r="Q512" s="8">
        <v>3</v>
      </c>
      <c r="R512" s="8">
        <v>3</v>
      </c>
      <c r="S512" s="9">
        <f>COUNTIFS($B$3:B512,B512,$D$3:D512,D512,$H$3:H512,H512)</f>
        <v>8</v>
      </c>
    </row>
    <row r="513" spans="1:19" ht="15" customHeight="1">
      <c r="A513" s="2" t="s">
        <v>868</v>
      </c>
      <c r="B513" s="2" t="s">
        <v>869</v>
      </c>
      <c r="C513" s="2" t="s">
        <v>870</v>
      </c>
      <c r="D513" s="2" t="s">
        <v>936</v>
      </c>
      <c r="E513" s="2" t="s">
        <v>937</v>
      </c>
      <c r="F513" s="2" t="s">
        <v>938</v>
      </c>
      <c r="G513" s="2" t="s">
        <v>939</v>
      </c>
      <c r="H513" s="2" t="s">
        <v>940</v>
      </c>
      <c r="I513" s="2" t="s">
        <v>941</v>
      </c>
      <c r="J513" s="10"/>
      <c r="K513" s="4">
        <v>9</v>
      </c>
      <c r="L513" s="5" t="s">
        <v>951</v>
      </c>
      <c r="M513" s="6" t="s">
        <v>952</v>
      </c>
      <c r="N513" s="7">
        <f t="shared" si="7"/>
        <v>12</v>
      </c>
      <c r="O513" s="8">
        <v>3</v>
      </c>
      <c r="P513" s="8">
        <v>3</v>
      </c>
      <c r="Q513" s="8">
        <v>3</v>
      </c>
      <c r="R513" s="8">
        <v>3</v>
      </c>
      <c r="S513" s="9">
        <f>COUNTIFS($B$3:B513,B513,$D$3:D513,D513,$H$3:H513,H513)</f>
        <v>9</v>
      </c>
    </row>
    <row r="514" spans="1:19" ht="15" customHeight="1">
      <c r="A514" s="2" t="s">
        <v>868</v>
      </c>
      <c r="B514" s="2" t="s">
        <v>869</v>
      </c>
      <c r="C514" s="2" t="s">
        <v>870</v>
      </c>
      <c r="D514" s="2" t="s">
        <v>936</v>
      </c>
      <c r="E514" s="2" t="s">
        <v>937</v>
      </c>
      <c r="F514" s="2" t="s">
        <v>938</v>
      </c>
      <c r="G514" s="2" t="s">
        <v>939</v>
      </c>
      <c r="H514" s="2" t="s">
        <v>940</v>
      </c>
      <c r="I514" s="2" t="s">
        <v>941</v>
      </c>
      <c r="J514" s="10"/>
      <c r="K514" s="4">
        <v>10</v>
      </c>
      <c r="L514" s="5" t="s">
        <v>953</v>
      </c>
      <c r="M514" s="6" t="s">
        <v>954</v>
      </c>
      <c r="N514" s="7">
        <f t="shared" si="7"/>
        <v>2500</v>
      </c>
      <c r="O514" s="8">
        <v>625</v>
      </c>
      <c r="P514" s="8">
        <v>625</v>
      </c>
      <c r="Q514" s="8">
        <v>625</v>
      </c>
      <c r="R514" s="8">
        <v>625</v>
      </c>
      <c r="S514" s="9">
        <f>COUNTIFS($B$3:B514,B514,$D$3:D514,D514,$H$3:H514,H514)</f>
        <v>10</v>
      </c>
    </row>
    <row r="515" spans="1:19" ht="15" customHeight="1">
      <c r="A515" s="2" t="s">
        <v>868</v>
      </c>
      <c r="B515" s="2" t="s">
        <v>869</v>
      </c>
      <c r="C515" s="2" t="s">
        <v>870</v>
      </c>
      <c r="D515" s="2" t="s">
        <v>936</v>
      </c>
      <c r="E515" s="2" t="s">
        <v>937</v>
      </c>
      <c r="F515" s="2" t="s">
        <v>938</v>
      </c>
      <c r="G515" s="2" t="s">
        <v>939</v>
      </c>
      <c r="H515" s="2" t="s">
        <v>940</v>
      </c>
      <c r="I515" s="2" t="s">
        <v>941</v>
      </c>
      <c r="J515" s="14"/>
      <c r="K515" s="4">
        <v>11</v>
      </c>
      <c r="L515" s="5" t="s">
        <v>955</v>
      </c>
      <c r="M515" s="6" t="s">
        <v>114</v>
      </c>
      <c r="N515" s="7">
        <f t="shared" ref="N515:N578" si="8">+SUM(O515,P515,Q515,R515)</f>
        <v>3000</v>
      </c>
      <c r="O515" s="8">
        <v>750</v>
      </c>
      <c r="P515" s="8">
        <v>750</v>
      </c>
      <c r="Q515" s="8">
        <v>750</v>
      </c>
      <c r="R515" s="8">
        <v>750</v>
      </c>
      <c r="S515" s="9">
        <f>COUNTIFS($B$3:B515,B515,$D$3:D515,D515,$H$3:H515,H515)</f>
        <v>11</v>
      </c>
    </row>
    <row r="516" spans="1:19" ht="15" customHeight="1">
      <c r="A516" s="2" t="s">
        <v>956</v>
      </c>
      <c r="B516" s="2" t="s">
        <v>957</v>
      </c>
      <c r="C516" s="2" t="s">
        <v>958</v>
      </c>
      <c r="D516" s="2" t="s">
        <v>959</v>
      </c>
      <c r="E516" s="2" t="s">
        <v>960</v>
      </c>
      <c r="F516" s="2" t="s">
        <v>961</v>
      </c>
      <c r="G516" s="3" t="s">
        <v>962</v>
      </c>
      <c r="H516" s="3" t="s">
        <v>963</v>
      </c>
      <c r="I516" s="3" t="s">
        <v>964</v>
      </c>
      <c r="J516" s="3"/>
      <c r="K516" s="4">
        <v>1</v>
      </c>
      <c r="L516" s="5" t="s">
        <v>965</v>
      </c>
      <c r="M516" s="6" t="s">
        <v>103</v>
      </c>
      <c r="N516" s="7">
        <f t="shared" si="8"/>
        <v>1</v>
      </c>
      <c r="O516" s="8">
        <v>1</v>
      </c>
      <c r="P516" s="8">
        <v>0</v>
      </c>
      <c r="Q516" s="8">
        <v>0</v>
      </c>
      <c r="R516" s="8">
        <v>0</v>
      </c>
      <c r="S516" s="9">
        <f>COUNTIFS($B$3:B516,B516,$D$3:D516,D516,$H$3:H516,H516)</f>
        <v>1</v>
      </c>
    </row>
    <row r="517" spans="1:19" ht="15" customHeight="1">
      <c r="A517" s="2" t="s">
        <v>956</v>
      </c>
      <c r="B517" s="2" t="s">
        <v>957</v>
      </c>
      <c r="C517" s="2" t="s">
        <v>958</v>
      </c>
      <c r="D517" s="2" t="s">
        <v>959</v>
      </c>
      <c r="E517" s="2" t="s">
        <v>960</v>
      </c>
      <c r="F517" s="2" t="s">
        <v>961</v>
      </c>
      <c r="G517" s="3" t="s">
        <v>962</v>
      </c>
      <c r="H517" s="3" t="s">
        <v>963</v>
      </c>
      <c r="I517" s="3" t="s">
        <v>964</v>
      </c>
      <c r="J517" s="10"/>
      <c r="K517" s="4">
        <v>2</v>
      </c>
      <c r="L517" s="5" t="s">
        <v>966</v>
      </c>
      <c r="M517" s="6" t="s">
        <v>39</v>
      </c>
      <c r="N517" s="7">
        <f t="shared" si="8"/>
        <v>240</v>
      </c>
      <c r="O517" s="8">
        <v>60</v>
      </c>
      <c r="P517" s="8">
        <v>60</v>
      </c>
      <c r="Q517" s="8">
        <v>60</v>
      </c>
      <c r="R517" s="8">
        <v>60</v>
      </c>
      <c r="S517" s="9">
        <f>COUNTIFS($B$3:B517,B517,$D$3:D517,D517,$H$3:H517,H517)</f>
        <v>2</v>
      </c>
    </row>
    <row r="518" spans="1:19" ht="15" customHeight="1">
      <c r="A518" s="2" t="s">
        <v>956</v>
      </c>
      <c r="B518" s="2" t="s">
        <v>957</v>
      </c>
      <c r="C518" s="2" t="s">
        <v>958</v>
      </c>
      <c r="D518" s="2" t="s">
        <v>959</v>
      </c>
      <c r="E518" s="2" t="s">
        <v>960</v>
      </c>
      <c r="F518" s="2" t="s">
        <v>961</v>
      </c>
      <c r="G518" s="3" t="s">
        <v>962</v>
      </c>
      <c r="H518" s="3" t="s">
        <v>963</v>
      </c>
      <c r="I518" s="3" t="s">
        <v>964</v>
      </c>
      <c r="J518" s="10"/>
      <c r="K518" s="4">
        <v>3</v>
      </c>
      <c r="L518" s="5" t="s">
        <v>967</v>
      </c>
      <c r="M518" s="6" t="s">
        <v>39</v>
      </c>
      <c r="N518" s="7">
        <f t="shared" si="8"/>
        <v>140</v>
      </c>
      <c r="O518" s="8">
        <v>35</v>
      </c>
      <c r="P518" s="8">
        <v>35</v>
      </c>
      <c r="Q518" s="8">
        <v>35</v>
      </c>
      <c r="R518" s="8">
        <v>35</v>
      </c>
      <c r="S518" s="9">
        <f>COUNTIFS($B$3:B518,B518,$D$3:D518,D518,$H$3:H518,H518)</f>
        <v>3</v>
      </c>
    </row>
    <row r="519" spans="1:19" ht="15" customHeight="1">
      <c r="A519" s="2" t="s">
        <v>956</v>
      </c>
      <c r="B519" s="2" t="s">
        <v>957</v>
      </c>
      <c r="C519" s="2" t="s">
        <v>958</v>
      </c>
      <c r="D519" s="2" t="s">
        <v>959</v>
      </c>
      <c r="E519" s="2" t="s">
        <v>960</v>
      </c>
      <c r="F519" s="2" t="s">
        <v>961</v>
      </c>
      <c r="G519" s="3" t="s">
        <v>962</v>
      </c>
      <c r="H519" s="3" t="s">
        <v>963</v>
      </c>
      <c r="I519" s="3" t="s">
        <v>964</v>
      </c>
      <c r="J519" s="10"/>
      <c r="K519" s="4">
        <v>4</v>
      </c>
      <c r="L519" s="5" t="s">
        <v>968</v>
      </c>
      <c r="M519" s="6" t="s">
        <v>258</v>
      </c>
      <c r="N519" s="7">
        <f t="shared" si="8"/>
        <v>100</v>
      </c>
      <c r="O519" s="8">
        <v>23</v>
      </c>
      <c r="P519" s="8">
        <v>22</v>
      </c>
      <c r="Q519" s="8">
        <v>25</v>
      </c>
      <c r="R519" s="8">
        <v>30</v>
      </c>
      <c r="S519" s="9">
        <f>COUNTIFS($B$3:B519,B519,$D$3:D519,D519,$H$3:H519,H519)</f>
        <v>4</v>
      </c>
    </row>
    <row r="520" spans="1:19" ht="15" customHeight="1">
      <c r="A520" s="2" t="s">
        <v>956</v>
      </c>
      <c r="B520" s="2" t="s">
        <v>957</v>
      </c>
      <c r="C520" s="2" t="s">
        <v>958</v>
      </c>
      <c r="D520" s="2" t="s">
        <v>959</v>
      </c>
      <c r="E520" s="2" t="s">
        <v>960</v>
      </c>
      <c r="F520" s="2" t="s">
        <v>961</v>
      </c>
      <c r="G520" s="3" t="s">
        <v>962</v>
      </c>
      <c r="H520" s="3" t="s">
        <v>963</v>
      </c>
      <c r="I520" s="3" t="s">
        <v>964</v>
      </c>
      <c r="J520" s="10"/>
      <c r="K520" s="4">
        <v>5</v>
      </c>
      <c r="L520" s="5" t="s">
        <v>969</v>
      </c>
      <c r="M520" s="6" t="s">
        <v>235</v>
      </c>
      <c r="N520" s="7">
        <f t="shared" si="8"/>
        <v>300</v>
      </c>
      <c r="O520" s="8">
        <v>75</v>
      </c>
      <c r="P520" s="8">
        <v>75</v>
      </c>
      <c r="Q520" s="8">
        <v>75</v>
      </c>
      <c r="R520" s="8">
        <v>75</v>
      </c>
      <c r="S520" s="9">
        <f>COUNTIFS($B$3:B520,B520,$D$3:D520,D520,$H$3:H520,H520)</f>
        <v>5</v>
      </c>
    </row>
    <row r="521" spans="1:19" ht="15" customHeight="1">
      <c r="A521" s="2" t="s">
        <v>956</v>
      </c>
      <c r="B521" s="2" t="s">
        <v>957</v>
      </c>
      <c r="C521" s="2" t="s">
        <v>958</v>
      </c>
      <c r="D521" s="2" t="s">
        <v>959</v>
      </c>
      <c r="E521" s="2" t="s">
        <v>960</v>
      </c>
      <c r="F521" s="2" t="s">
        <v>961</v>
      </c>
      <c r="G521" s="3" t="s">
        <v>962</v>
      </c>
      <c r="H521" s="3" t="s">
        <v>963</v>
      </c>
      <c r="I521" s="3" t="s">
        <v>964</v>
      </c>
      <c r="J521" s="10"/>
      <c r="K521" s="4">
        <v>6</v>
      </c>
      <c r="L521" s="5" t="s">
        <v>970</v>
      </c>
      <c r="M521" s="6" t="s">
        <v>664</v>
      </c>
      <c r="N521" s="7">
        <f t="shared" si="8"/>
        <v>70</v>
      </c>
      <c r="O521" s="8">
        <v>20</v>
      </c>
      <c r="P521" s="8">
        <v>20</v>
      </c>
      <c r="Q521" s="8">
        <v>20</v>
      </c>
      <c r="R521" s="8">
        <v>10</v>
      </c>
      <c r="S521" s="9">
        <f>COUNTIFS($B$3:B521,B521,$D$3:D521,D521,$H$3:H521,H521)</f>
        <v>6</v>
      </c>
    </row>
    <row r="522" spans="1:19" ht="15" customHeight="1">
      <c r="A522" s="2" t="s">
        <v>956</v>
      </c>
      <c r="B522" s="2" t="s">
        <v>957</v>
      </c>
      <c r="C522" s="2" t="s">
        <v>958</v>
      </c>
      <c r="D522" s="2" t="s">
        <v>959</v>
      </c>
      <c r="E522" s="2" t="s">
        <v>960</v>
      </c>
      <c r="F522" s="2" t="s">
        <v>961</v>
      </c>
      <c r="G522" s="3" t="s">
        <v>962</v>
      </c>
      <c r="H522" s="3" t="s">
        <v>963</v>
      </c>
      <c r="I522" s="3" t="s">
        <v>964</v>
      </c>
      <c r="J522" s="10"/>
      <c r="K522" s="4">
        <v>7</v>
      </c>
      <c r="L522" s="5" t="s">
        <v>971</v>
      </c>
      <c r="M522" s="6" t="s">
        <v>258</v>
      </c>
      <c r="N522" s="7">
        <f t="shared" si="8"/>
        <v>20</v>
      </c>
      <c r="O522" s="8">
        <v>5</v>
      </c>
      <c r="P522" s="8">
        <v>5</v>
      </c>
      <c r="Q522" s="8">
        <v>5</v>
      </c>
      <c r="R522" s="8">
        <v>5</v>
      </c>
      <c r="S522" s="9">
        <f>COUNTIFS($B$3:B522,B522,$D$3:D522,D522,$H$3:H522,H522)</f>
        <v>7</v>
      </c>
    </row>
    <row r="523" spans="1:19" ht="15" customHeight="1">
      <c r="A523" s="2" t="s">
        <v>956</v>
      </c>
      <c r="B523" s="2" t="s">
        <v>957</v>
      </c>
      <c r="C523" s="2" t="s">
        <v>958</v>
      </c>
      <c r="D523" s="2" t="s">
        <v>959</v>
      </c>
      <c r="E523" s="2" t="s">
        <v>960</v>
      </c>
      <c r="F523" s="2" t="s">
        <v>961</v>
      </c>
      <c r="G523" s="3" t="s">
        <v>962</v>
      </c>
      <c r="H523" s="3" t="s">
        <v>963</v>
      </c>
      <c r="I523" s="3" t="s">
        <v>964</v>
      </c>
      <c r="J523" s="10"/>
      <c r="K523" s="4">
        <v>8</v>
      </c>
      <c r="L523" s="5" t="s">
        <v>972</v>
      </c>
      <c r="M523" s="6" t="s">
        <v>258</v>
      </c>
      <c r="N523" s="7">
        <f t="shared" si="8"/>
        <v>20</v>
      </c>
      <c r="O523" s="8">
        <v>5</v>
      </c>
      <c r="P523" s="8">
        <v>5</v>
      </c>
      <c r="Q523" s="8">
        <v>5</v>
      </c>
      <c r="R523" s="8">
        <v>5</v>
      </c>
      <c r="S523" s="9">
        <f>COUNTIFS($B$3:B523,B523,$D$3:D523,D523,$H$3:H523,H523)</f>
        <v>8</v>
      </c>
    </row>
    <row r="524" spans="1:19" ht="15" customHeight="1">
      <c r="A524" s="2" t="s">
        <v>956</v>
      </c>
      <c r="B524" s="2" t="s">
        <v>957</v>
      </c>
      <c r="C524" s="2" t="s">
        <v>958</v>
      </c>
      <c r="D524" s="2" t="s">
        <v>959</v>
      </c>
      <c r="E524" s="2" t="s">
        <v>960</v>
      </c>
      <c r="F524" s="2" t="s">
        <v>961</v>
      </c>
      <c r="G524" s="3" t="s">
        <v>962</v>
      </c>
      <c r="H524" s="3" t="s">
        <v>963</v>
      </c>
      <c r="I524" s="3" t="s">
        <v>964</v>
      </c>
      <c r="J524" s="10"/>
      <c r="K524" s="4">
        <v>9</v>
      </c>
      <c r="L524" s="5" t="s">
        <v>973</v>
      </c>
      <c r="M524" s="6" t="s">
        <v>263</v>
      </c>
      <c r="N524" s="7">
        <f t="shared" si="8"/>
        <v>20</v>
      </c>
      <c r="O524" s="8">
        <v>5</v>
      </c>
      <c r="P524" s="8">
        <v>5</v>
      </c>
      <c r="Q524" s="8">
        <v>5</v>
      </c>
      <c r="R524" s="8">
        <v>5</v>
      </c>
      <c r="S524" s="9">
        <f>COUNTIFS($B$3:B524,B524,$D$3:D524,D524,$H$3:H524,H524)</f>
        <v>9</v>
      </c>
    </row>
    <row r="525" spans="1:19" ht="15" customHeight="1">
      <c r="A525" s="2" t="s">
        <v>956</v>
      </c>
      <c r="B525" s="2" t="s">
        <v>957</v>
      </c>
      <c r="C525" s="2" t="s">
        <v>958</v>
      </c>
      <c r="D525" s="2" t="s">
        <v>959</v>
      </c>
      <c r="E525" s="2" t="s">
        <v>960</v>
      </c>
      <c r="F525" s="2" t="s">
        <v>961</v>
      </c>
      <c r="G525" s="3" t="s">
        <v>962</v>
      </c>
      <c r="H525" s="3" t="s">
        <v>963</v>
      </c>
      <c r="I525" s="3" t="s">
        <v>964</v>
      </c>
      <c r="J525" s="10"/>
      <c r="K525" s="4">
        <v>10</v>
      </c>
      <c r="L525" s="5" t="s">
        <v>974</v>
      </c>
      <c r="M525" s="6" t="s">
        <v>258</v>
      </c>
      <c r="N525" s="7">
        <f t="shared" si="8"/>
        <v>3</v>
      </c>
      <c r="O525" s="8">
        <v>1</v>
      </c>
      <c r="P525" s="8">
        <v>1</v>
      </c>
      <c r="Q525" s="8">
        <v>1</v>
      </c>
      <c r="R525" s="8">
        <v>0</v>
      </c>
      <c r="S525" s="9">
        <f>COUNTIFS($B$3:B525,B525,$D$3:D525,D525,$H$3:H525,H525)</f>
        <v>10</v>
      </c>
    </row>
    <row r="526" spans="1:19" ht="15" customHeight="1">
      <c r="A526" s="2" t="s">
        <v>956</v>
      </c>
      <c r="B526" s="2" t="s">
        <v>957</v>
      </c>
      <c r="C526" s="2" t="s">
        <v>958</v>
      </c>
      <c r="D526" s="2" t="s">
        <v>959</v>
      </c>
      <c r="E526" s="2" t="s">
        <v>960</v>
      </c>
      <c r="F526" s="2" t="s">
        <v>961</v>
      </c>
      <c r="G526" s="3" t="s">
        <v>962</v>
      </c>
      <c r="H526" s="3" t="s">
        <v>963</v>
      </c>
      <c r="I526" s="3" t="s">
        <v>964</v>
      </c>
      <c r="J526" s="10"/>
      <c r="K526" s="4">
        <v>11</v>
      </c>
      <c r="L526" s="5" t="s">
        <v>975</v>
      </c>
      <c r="M526" s="6" t="s">
        <v>263</v>
      </c>
      <c r="N526" s="7">
        <f t="shared" si="8"/>
        <v>50</v>
      </c>
      <c r="O526" s="8">
        <v>15</v>
      </c>
      <c r="P526" s="8">
        <v>13</v>
      </c>
      <c r="Q526" s="8">
        <v>15</v>
      </c>
      <c r="R526" s="8">
        <v>7</v>
      </c>
      <c r="S526" s="9">
        <f>COUNTIFS($B$3:B526,B526,$D$3:D526,D526,$H$3:H526,H526)</f>
        <v>11</v>
      </c>
    </row>
    <row r="527" spans="1:19" ht="15" customHeight="1">
      <c r="A527" s="2" t="s">
        <v>956</v>
      </c>
      <c r="B527" s="2" t="s">
        <v>957</v>
      </c>
      <c r="C527" s="2" t="s">
        <v>958</v>
      </c>
      <c r="D527" s="2" t="s">
        <v>959</v>
      </c>
      <c r="E527" s="2" t="s">
        <v>960</v>
      </c>
      <c r="F527" s="2" t="s">
        <v>961</v>
      </c>
      <c r="G527" s="3" t="s">
        <v>962</v>
      </c>
      <c r="H527" s="3" t="s">
        <v>963</v>
      </c>
      <c r="I527" s="3" t="s">
        <v>964</v>
      </c>
      <c r="J527" s="14"/>
      <c r="K527" s="4">
        <v>12</v>
      </c>
      <c r="L527" s="5" t="s">
        <v>976</v>
      </c>
      <c r="M527" s="6" t="s">
        <v>180</v>
      </c>
      <c r="N527" s="7">
        <f t="shared" si="8"/>
        <v>1</v>
      </c>
      <c r="O527" s="8">
        <v>0</v>
      </c>
      <c r="P527" s="8">
        <v>1</v>
      </c>
      <c r="Q527" s="8">
        <v>0</v>
      </c>
      <c r="R527" s="8">
        <v>0</v>
      </c>
      <c r="S527" s="9">
        <f>COUNTIFS($B$3:B527,B527,$D$3:D527,D527,$H$3:H527,H527)</f>
        <v>12</v>
      </c>
    </row>
    <row r="528" spans="1:19" ht="15" customHeight="1">
      <c r="A528" s="2" t="s">
        <v>977</v>
      </c>
      <c r="B528" s="2" t="s">
        <v>978</v>
      </c>
      <c r="C528" s="2" t="s">
        <v>979</v>
      </c>
      <c r="D528" s="2" t="s">
        <v>980</v>
      </c>
      <c r="E528" s="2" t="s">
        <v>981</v>
      </c>
      <c r="F528" s="2" t="s">
        <v>982</v>
      </c>
      <c r="G528" s="3" t="s">
        <v>983</v>
      </c>
      <c r="H528" s="3" t="s">
        <v>984</v>
      </c>
      <c r="I528" s="3" t="s">
        <v>985</v>
      </c>
      <c r="J528" s="3"/>
      <c r="K528" s="4">
        <v>1</v>
      </c>
      <c r="L528" s="5" t="s">
        <v>986</v>
      </c>
      <c r="M528" s="6" t="s">
        <v>214</v>
      </c>
      <c r="N528" s="7">
        <f t="shared" si="8"/>
        <v>500</v>
      </c>
      <c r="O528" s="8">
        <v>100</v>
      </c>
      <c r="P528" s="8">
        <v>150</v>
      </c>
      <c r="Q528" s="8">
        <v>150</v>
      </c>
      <c r="R528" s="8">
        <v>100</v>
      </c>
      <c r="S528" s="9">
        <f>COUNTIFS($B$3:B528,B528,$D$3:D528,D528,$H$3:H528,H528)</f>
        <v>1</v>
      </c>
    </row>
    <row r="529" spans="1:19" ht="15" customHeight="1">
      <c r="A529" s="2" t="s">
        <v>977</v>
      </c>
      <c r="B529" s="2" t="s">
        <v>978</v>
      </c>
      <c r="C529" s="2" t="s">
        <v>979</v>
      </c>
      <c r="D529" s="2" t="s">
        <v>980</v>
      </c>
      <c r="E529" s="2" t="s">
        <v>981</v>
      </c>
      <c r="F529" s="2" t="s">
        <v>982</v>
      </c>
      <c r="G529" s="3" t="s">
        <v>983</v>
      </c>
      <c r="H529" s="3" t="s">
        <v>984</v>
      </c>
      <c r="I529" s="3" t="s">
        <v>985</v>
      </c>
      <c r="J529" s="10"/>
      <c r="K529" s="4">
        <v>2</v>
      </c>
      <c r="L529" s="5" t="s">
        <v>987</v>
      </c>
      <c r="M529" s="6" t="s">
        <v>395</v>
      </c>
      <c r="N529" s="7">
        <f t="shared" si="8"/>
        <v>80</v>
      </c>
      <c r="O529" s="8">
        <v>25</v>
      </c>
      <c r="P529" s="8">
        <v>35</v>
      </c>
      <c r="Q529" s="8">
        <v>10</v>
      </c>
      <c r="R529" s="8">
        <v>10</v>
      </c>
      <c r="S529" s="9">
        <f>COUNTIFS($B$3:B529,B529,$D$3:D529,D529,$H$3:H529,H529)</f>
        <v>2</v>
      </c>
    </row>
    <row r="530" spans="1:19" ht="15" customHeight="1">
      <c r="A530" s="2" t="s">
        <v>977</v>
      </c>
      <c r="B530" s="2" t="s">
        <v>978</v>
      </c>
      <c r="C530" s="2" t="s">
        <v>979</v>
      </c>
      <c r="D530" s="2" t="s">
        <v>980</v>
      </c>
      <c r="E530" s="2" t="s">
        <v>981</v>
      </c>
      <c r="F530" s="2" t="s">
        <v>982</v>
      </c>
      <c r="G530" s="3" t="s">
        <v>983</v>
      </c>
      <c r="H530" s="3" t="s">
        <v>984</v>
      </c>
      <c r="I530" s="3" t="s">
        <v>985</v>
      </c>
      <c r="J530" s="10"/>
      <c r="K530" s="4">
        <v>3</v>
      </c>
      <c r="L530" s="5" t="s">
        <v>988</v>
      </c>
      <c r="M530" s="6" t="s">
        <v>305</v>
      </c>
      <c r="N530" s="7">
        <f t="shared" si="8"/>
        <v>300</v>
      </c>
      <c r="O530" s="8">
        <v>60</v>
      </c>
      <c r="P530" s="8">
        <v>100</v>
      </c>
      <c r="Q530" s="8">
        <v>100</v>
      </c>
      <c r="R530" s="8">
        <v>40</v>
      </c>
      <c r="S530" s="9">
        <f>COUNTIFS($B$3:B530,B530,$D$3:D530,D530,$H$3:H530,H530)</f>
        <v>3</v>
      </c>
    </row>
    <row r="531" spans="1:19" ht="15" customHeight="1">
      <c r="A531" s="2" t="s">
        <v>977</v>
      </c>
      <c r="B531" s="2" t="s">
        <v>978</v>
      </c>
      <c r="C531" s="2" t="s">
        <v>979</v>
      </c>
      <c r="D531" s="2" t="s">
        <v>980</v>
      </c>
      <c r="E531" s="2" t="s">
        <v>981</v>
      </c>
      <c r="F531" s="2" t="s">
        <v>982</v>
      </c>
      <c r="G531" s="3" t="s">
        <v>983</v>
      </c>
      <c r="H531" s="3" t="s">
        <v>984</v>
      </c>
      <c r="I531" s="3" t="s">
        <v>985</v>
      </c>
      <c r="J531" s="10"/>
      <c r="K531" s="4">
        <v>4</v>
      </c>
      <c r="L531" s="5" t="s">
        <v>989</v>
      </c>
      <c r="M531" s="6" t="s">
        <v>286</v>
      </c>
      <c r="N531" s="7">
        <f t="shared" si="8"/>
        <v>320</v>
      </c>
      <c r="O531" s="8">
        <v>100</v>
      </c>
      <c r="P531" s="8">
        <v>120</v>
      </c>
      <c r="Q531" s="8">
        <v>70</v>
      </c>
      <c r="R531" s="8">
        <v>30</v>
      </c>
      <c r="S531" s="9">
        <f>COUNTIFS($B$3:B531,B531,$D$3:D531,D531,$H$3:H531,H531)</f>
        <v>4</v>
      </c>
    </row>
    <row r="532" spans="1:19" ht="15" customHeight="1">
      <c r="A532" s="2" t="s">
        <v>977</v>
      </c>
      <c r="B532" s="2" t="s">
        <v>978</v>
      </c>
      <c r="C532" s="2" t="s">
        <v>979</v>
      </c>
      <c r="D532" s="2" t="s">
        <v>980</v>
      </c>
      <c r="E532" s="2" t="s">
        <v>981</v>
      </c>
      <c r="F532" s="2" t="s">
        <v>982</v>
      </c>
      <c r="G532" s="3" t="s">
        <v>983</v>
      </c>
      <c r="H532" s="3" t="s">
        <v>984</v>
      </c>
      <c r="I532" s="3" t="s">
        <v>985</v>
      </c>
      <c r="J532" s="10"/>
      <c r="K532" s="4">
        <v>5</v>
      </c>
      <c r="L532" s="5" t="s">
        <v>990</v>
      </c>
      <c r="M532" s="6" t="s">
        <v>307</v>
      </c>
      <c r="N532" s="7">
        <f t="shared" si="8"/>
        <v>140</v>
      </c>
      <c r="O532" s="8">
        <v>20</v>
      </c>
      <c r="P532" s="8">
        <v>50</v>
      </c>
      <c r="Q532" s="8">
        <v>50</v>
      </c>
      <c r="R532" s="8">
        <v>20</v>
      </c>
      <c r="S532" s="9">
        <f>COUNTIFS($B$3:B532,B532,$D$3:D532,D532,$H$3:H532,H532)</f>
        <v>5</v>
      </c>
    </row>
    <row r="533" spans="1:19" ht="15" customHeight="1">
      <c r="A533" s="2" t="s">
        <v>977</v>
      </c>
      <c r="B533" s="2" t="s">
        <v>978</v>
      </c>
      <c r="C533" s="2" t="s">
        <v>979</v>
      </c>
      <c r="D533" s="2" t="s">
        <v>980</v>
      </c>
      <c r="E533" s="2" t="s">
        <v>981</v>
      </c>
      <c r="F533" s="2" t="s">
        <v>982</v>
      </c>
      <c r="G533" s="3" t="s">
        <v>983</v>
      </c>
      <c r="H533" s="3" t="s">
        <v>984</v>
      </c>
      <c r="I533" s="3" t="s">
        <v>985</v>
      </c>
      <c r="J533" s="10"/>
      <c r="K533" s="4">
        <v>6</v>
      </c>
      <c r="L533" s="5" t="s">
        <v>991</v>
      </c>
      <c r="M533" s="6" t="s">
        <v>214</v>
      </c>
      <c r="N533" s="7">
        <f t="shared" si="8"/>
        <v>400</v>
      </c>
      <c r="O533" s="8">
        <v>20</v>
      </c>
      <c r="P533" s="8">
        <v>150</v>
      </c>
      <c r="Q533" s="8">
        <v>150</v>
      </c>
      <c r="R533" s="8">
        <v>80</v>
      </c>
      <c r="S533" s="9">
        <f>COUNTIFS($B$3:B533,B533,$D$3:D533,D533,$H$3:H533,H533)</f>
        <v>6</v>
      </c>
    </row>
    <row r="534" spans="1:19" ht="15" customHeight="1">
      <c r="A534" s="2" t="s">
        <v>977</v>
      </c>
      <c r="B534" s="2" t="s">
        <v>978</v>
      </c>
      <c r="C534" s="2" t="s">
        <v>979</v>
      </c>
      <c r="D534" s="2" t="s">
        <v>980</v>
      </c>
      <c r="E534" s="2" t="s">
        <v>981</v>
      </c>
      <c r="F534" s="2" t="s">
        <v>982</v>
      </c>
      <c r="G534" s="3" t="s">
        <v>983</v>
      </c>
      <c r="H534" s="3" t="s">
        <v>984</v>
      </c>
      <c r="I534" s="3" t="s">
        <v>985</v>
      </c>
      <c r="J534" s="10"/>
      <c r="K534" s="4">
        <v>7</v>
      </c>
      <c r="L534" s="5" t="s">
        <v>992</v>
      </c>
      <c r="M534" s="6" t="s">
        <v>395</v>
      </c>
      <c r="N534" s="7">
        <f t="shared" si="8"/>
        <v>5</v>
      </c>
      <c r="O534" s="8">
        <v>2</v>
      </c>
      <c r="P534" s="8">
        <v>1</v>
      </c>
      <c r="Q534" s="8">
        <v>1</v>
      </c>
      <c r="R534" s="8">
        <v>1</v>
      </c>
      <c r="S534" s="9">
        <f>COUNTIFS($B$3:B534,B534,$D$3:D534,D534,$H$3:H534,H534)</f>
        <v>7</v>
      </c>
    </row>
    <row r="535" spans="1:19" ht="15" customHeight="1">
      <c r="A535" s="2" t="s">
        <v>977</v>
      </c>
      <c r="B535" s="2" t="s">
        <v>978</v>
      </c>
      <c r="C535" s="2" t="s">
        <v>979</v>
      </c>
      <c r="D535" s="2" t="s">
        <v>980</v>
      </c>
      <c r="E535" s="2" t="s">
        <v>981</v>
      </c>
      <c r="F535" s="2" t="s">
        <v>982</v>
      </c>
      <c r="G535" s="3" t="s">
        <v>983</v>
      </c>
      <c r="H535" s="3" t="s">
        <v>984</v>
      </c>
      <c r="I535" s="3" t="s">
        <v>985</v>
      </c>
      <c r="J535" s="10"/>
      <c r="K535" s="4">
        <v>8</v>
      </c>
      <c r="L535" s="5" t="s">
        <v>993</v>
      </c>
      <c r="M535" s="6" t="s">
        <v>994</v>
      </c>
      <c r="N535" s="7">
        <f t="shared" si="8"/>
        <v>2</v>
      </c>
      <c r="O535" s="8">
        <v>0</v>
      </c>
      <c r="P535" s="8">
        <v>1</v>
      </c>
      <c r="Q535" s="8">
        <v>0</v>
      </c>
      <c r="R535" s="8">
        <v>1</v>
      </c>
      <c r="S535" s="9">
        <f>COUNTIFS($B$3:B535,B535,$D$3:D535,D535,$H$3:H535,H535)</f>
        <v>8</v>
      </c>
    </row>
    <row r="536" spans="1:19" ht="15" customHeight="1">
      <c r="A536" s="2" t="s">
        <v>977</v>
      </c>
      <c r="B536" s="2" t="s">
        <v>978</v>
      </c>
      <c r="C536" s="2" t="s">
        <v>979</v>
      </c>
      <c r="D536" s="2" t="s">
        <v>980</v>
      </c>
      <c r="E536" s="2" t="s">
        <v>981</v>
      </c>
      <c r="F536" s="2" t="s">
        <v>982</v>
      </c>
      <c r="G536" s="3" t="s">
        <v>983</v>
      </c>
      <c r="H536" s="3" t="s">
        <v>984</v>
      </c>
      <c r="I536" s="3" t="s">
        <v>985</v>
      </c>
      <c r="J536" s="10"/>
      <c r="K536" s="4">
        <v>9</v>
      </c>
      <c r="L536" s="5" t="s">
        <v>995</v>
      </c>
      <c r="M536" s="6" t="s">
        <v>96</v>
      </c>
      <c r="N536" s="7">
        <f t="shared" si="8"/>
        <v>2</v>
      </c>
      <c r="O536" s="8">
        <v>1</v>
      </c>
      <c r="P536" s="8">
        <v>0</v>
      </c>
      <c r="Q536" s="8">
        <v>1</v>
      </c>
      <c r="R536" s="8">
        <v>0</v>
      </c>
      <c r="S536" s="9">
        <f>COUNTIFS($B$3:B536,B536,$D$3:D536,D536,$H$3:H536,H536)</f>
        <v>9</v>
      </c>
    </row>
    <row r="537" spans="1:19" ht="15" customHeight="1">
      <c r="A537" s="2" t="s">
        <v>977</v>
      </c>
      <c r="B537" s="2" t="s">
        <v>978</v>
      </c>
      <c r="C537" s="2" t="s">
        <v>979</v>
      </c>
      <c r="D537" s="2" t="s">
        <v>980</v>
      </c>
      <c r="E537" s="2" t="s">
        <v>981</v>
      </c>
      <c r="F537" s="2" t="s">
        <v>982</v>
      </c>
      <c r="G537" s="3" t="s">
        <v>983</v>
      </c>
      <c r="H537" s="3" t="s">
        <v>984</v>
      </c>
      <c r="I537" s="3" t="s">
        <v>985</v>
      </c>
      <c r="J537" s="10"/>
      <c r="K537" s="4">
        <v>10</v>
      </c>
      <c r="L537" s="5" t="s">
        <v>996</v>
      </c>
      <c r="M537" s="6" t="s">
        <v>23</v>
      </c>
      <c r="N537" s="7">
        <f t="shared" si="8"/>
        <v>1</v>
      </c>
      <c r="O537" s="8">
        <v>0</v>
      </c>
      <c r="P537" s="8">
        <v>1</v>
      </c>
      <c r="Q537" s="8">
        <v>0</v>
      </c>
      <c r="R537" s="8">
        <v>0</v>
      </c>
      <c r="S537" s="9">
        <f>COUNTIFS($B$3:B537,B537,$D$3:D537,D537,$H$3:H537,H537)</f>
        <v>10</v>
      </c>
    </row>
    <row r="538" spans="1:19" ht="15" customHeight="1">
      <c r="A538" s="2" t="s">
        <v>977</v>
      </c>
      <c r="B538" s="2" t="s">
        <v>978</v>
      </c>
      <c r="C538" s="2" t="s">
        <v>979</v>
      </c>
      <c r="D538" s="2" t="s">
        <v>980</v>
      </c>
      <c r="E538" s="2" t="s">
        <v>981</v>
      </c>
      <c r="F538" s="2" t="s">
        <v>982</v>
      </c>
      <c r="G538" s="3" t="s">
        <v>983</v>
      </c>
      <c r="H538" s="3" t="s">
        <v>984</v>
      </c>
      <c r="I538" s="3" t="s">
        <v>985</v>
      </c>
      <c r="J538" s="10"/>
      <c r="K538" s="4">
        <v>11</v>
      </c>
      <c r="L538" s="5" t="s">
        <v>997</v>
      </c>
      <c r="M538" s="6" t="s">
        <v>998</v>
      </c>
      <c r="N538" s="7">
        <f t="shared" si="8"/>
        <v>1</v>
      </c>
      <c r="O538" s="8">
        <v>0</v>
      </c>
      <c r="P538" s="8">
        <v>0</v>
      </c>
      <c r="Q538" s="8">
        <v>1</v>
      </c>
      <c r="R538" s="8">
        <v>0</v>
      </c>
      <c r="S538" s="9">
        <f>COUNTIFS($B$3:B538,B538,$D$3:D538,D538,$H$3:H538,H538)</f>
        <v>11</v>
      </c>
    </row>
    <row r="539" spans="1:19" ht="15" customHeight="1">
      <c r="A539" s="2" t="s">
        <v>977</v>
      </c>
      <c r="B539" s="2" t="s">
        <v>978</v>
      </c>
      <c r="C539" s="2" t="s">
        <v>979</v>
      </c>
      <c r="D539" s="2" t="s">
        <v>980</v>
      </c>
      <c r="E539" s="2" t="s">
        <v>981</v>
      </c>
      <c r="F539" s="2" t="s">
        <v>982</v>
      </c>
      <c r="G539" s="3" t="s">
        <v>983</v>
      </c>
      <c r="H539" s="3" t="s">
        <v>984</v>
      </c>
      <c r="I539" s="3" t="s">
        <v>985</v>
      </c>
      <c r="J539" s="10"/>
      <c r="K539" s="4">
        <v>12</v>
      </c>
      <c r="L539" s="5" t="s">
        <v>999</v>
      </c>
      <c r="M539" s="6" t="s">
        <v>177</v>
      </c>
      <c r="N539" s="7">
        <f t="shared" si="8"/>
        <v>10</v>
      </c>
      <c r="O539" s="8">
        <v>3</v>
      </c>
      <c r="P539" s="8">
        <v>2</v>
      </c>
      <c r="Q539" s="8">
        <v>2</v>
      </c>
      <c r="R539" s="8">
        <v>3</v>
      </c>
      <c r="S539" s="9">
        <f>COUNTIFS($B$3:B539,B539,$D$3:D539,D539,$H$3:H539,H539)</f>
        <v>12</v>
      </c>
    </row>
    <row r="540" spans="1:19" ht="15" customHeight="1">
      <c r="A540" s="2" t="s">
        <v>977</v>
      </c>
      <c r="B540" s="2" t="s">
        <v>978</v>
      </c>
      <c r="C540" s="2" t="s">
        <v>979</v>
      </c>
      <c r="D540" s="2" t="s">
        <v>980</v>
      </c>
      <c r="E540" s="2" t="s">
        <v>981</v>
      </c>
      <c r="F540" s="2" t="s">
        <v>982</v>
      </c>
      <c r="G540" s="3" t="s">
        <v>983</v>
      </c>
      <c r="H540" s="3" t="s">
        <v>984</v>
      </c>
      <c r="I540" s="3" t="s">
        <v>985</v>
      </c>
      <c r="J540" s="10"/>
      <c r="K540" s="4">
        <v>13</v>
      </c>
      <c r="L540" s="11" t="s">
        <v>1000</v>
      </c>
      <c r="M540" s="6" t="s">
        <v>177</v>
      </c>
      <c r="N540" s="7">
        <f t="shared" si="8"/>
        <v>4</v>
      </c>
      <c r="O540" s="8">
        <v>1</v>
      </c>
      <c r="P540" s="8">
        <v>1</v>
      </c>
      <c r="Q540" s="8">
        <v>1</v>
      </c>
      <c r="R540" s="8">
        <v>1</v>
      </c>
      <c r="S540" s="9">
        <f>COUNTIFS($B$3:B540,B540,$D$3:D540,D540,$H$3:H540,H540)</f>
        <v>13</v>
      </c>
    </row>
    <row r="541" spans="1:19" ht="15" customHeight="1">
      <c r="A541" s="2" t="s">
        <v>977</v>
      </c>
      <c r="B541" s="2" t="s">
        <v>978</v>
      </c>
      <c r="C541" s="2" t="s">
        <v>979</v>
      </c>
      <c r="D541" s="2" t="s">
        <v>980</v>
      </c>
      <c r="E541" s="2" t="s">
        <v>981</v>
      </c>
      <c r="F541" s="2" t="s">
        <v>982</v>
      </c>
      <c r="G541" s="3" t="s">
        <v>983</v>
      </c>
      <c r="H541" s="3" t="s">
        <v>984</v>
      </c>
      <c r="I541" s="3" t="s">
        <v>985</v>
      </c>
      <c r="J541" s="10"/>
      <c r="K541" s="4">
        <v>14</v>
      </c>
      <c r="L541" s="5" t="s">
        <v>1001</v>
      </c>
      <c r="M541" s="6" t="s">
        <v>39</v>
      </c>
      <c r="N541" s="7">
        <f t="shared" si="8"/>
        <v>50</v>
      </c>
      <c r="O541" s="8">
        <v>15</v>
      </c>
      <c r="P541" s="8">
        <v>20</v>
      </c>
      <c r="Q541" s="8">
        <v>10</v>
      </c>
      <c r="R541" s="8">
        <v>5</v>
      </c>
      <c r="S541" s="9">
        <f>COUNTIFS($B$3:B541,B541,$D$3:D541,D541,$H$3:H541,H541)</f>
        <v>14</v>
      </c>
    </row>
    <row r="542" spans="1:19" ht="15" customHeight="1">
      <c r="A542" s="2" t="s">
        <v>977</v>
      </c>
      <c r="B542" s="2" t="s">
        <v>978</v>
      </c>
      <c r="C542" s="2" t="s">
        <v>979</v>
      </c>
      <c r="D542" s="2" t="s">
        <v>980</v>
      </c>
      <c r="E542" s="2" t="s">
        <v>981</v>
      </c>
      <c r="F542" s="2" t="s">
        <v>982</v>
      </c>
      <c r="G542" s="3" t="s">
        <v>983</v>
      </c>
      <c r="H542" s="3" t="s">
        <v>984</v>
      </c>
      <c r="I542" s="3" t="s">
        <v>985</v>
      </c>
      <c r="J542" s="10"/>
      <c r="K542" s="4">
        <v>15</v>
      </c>
      <c r="L542" s="5" t="s">
        <v>1002</v>
      </c>
      <c r="M542" s="6" t="s">
        <v>31</v>
      </c>
      <c r="N542" s="7">
        <f t="shared" si="8"/>
        <v>40</v>
      </c>
      <c r="O542" s="8">
        <v>10</v>
      </c>
      <c r="P542" s="8">
        <v>10</v>
      </c>
      <c r="Q542" s="8">
        <v>10</v>
      </c>
      <c r="R542" s="8">
        <v>10</v>
      </c>
      <c r="S542" s="9">
        <f>COUNTIFS($B$3:B542,B542,$D$3:D542,D542,$H$3:H542,H542)</f>
        <v>15</v>
      </c>
    </row>
    <row r="543" spans="1:19" ht="15" customHeight="1">
      <c r="A543" s="2" t="s">
        <v>977</v>
      </c>
      <c r="B543" s="2" t="s">
        <v>978</v>
      </c>
      <c r="C543" s="2" t="s">
        <v>979</v>
      </c>
      <c r="D543" s="2" t="s">
        <v>980</v>
      </c>
      <c r="E543" s="2" t="s">
        <v>981</v>
      </c>
      <c r="F543" s="2" t="s">
        <v>982</v>
      </c>
      <c r="G543" s="3" t="s">
        <v>983</v>
      </c>
      <c r="H543" s="3" t="s">
        <v>984</v>
      </c>
      <c r="I543" s="3" t="s">
        <v>985</v>
      </c>
      <c r="J543" s="10"/>
      <c r="K543" s="4">
        <v>16</v>
      </c>
      <c r="L543" s="5" t="s">
        <v>1003</v>
      </c>
      <c r="M543" s="6" t="s">
        <v>67</v>
      </c>
      <c r="N543" s="7">
        <f t="shared" si="8"/>
        <v>4</v>
      </c>
      <c r="O543" s="8">
        <v>1</v>
      </c>
      <c r="P543" s="8">
        <v>1</v>
      </c>
      <c r="Q543" s="8">
        <v>1</v>
      </c>
      <c r="R543" s="8">
        <v>1</v>
      </c>
      <c r="S543" s="9">
        <f>COUNTIFS($B$3:B543,B543,$D$3:D543,D543,$H$3:H543,H543)</f>
        <v>16</v>
      </c>
    </row>
    <row r="544" spans="1:19" ht="15" customHeight="1">
      <c r="A544" s="2" t="s">
        <v>977</v>
      </c>
      <c r="B544" s="2" t="s">
        <v>978</v>
      </c>
      <c r="C544" s="2" t="s">
        <v>979</v>
      </c>
      <c r="D544" s="2" t="s">
        <v>980</v>
      </c>
      <c r="E544" s="2" t="s">
        <v>981</v>
      </c>
      <c r="F544" s="2" t="s">
        <v>982</v>
      </c>
      <c r="G544" s="3" t="s">
        <v>983</v>
      </c>
      <c r="H544" s="3" t="s">
        <v>984</v>
      </c>
      <c r="I544" s="3" t="s">
        <v>985</v>
      </c>
      <c r="J544" s="10"/>
      <c r="K544" s="4">
        <v>17</v>
      </c>
      <c r="L544" s="11" t="s">
        <v>1004</v>
      </c>
      <c r="M544" s="6" t="s">
        <v>235</v>
      </c>
      <c r="N544" s="7">
        <f t="shared" si="8"/>
        <v>30</v>
      </c>
      <c r="O544" s="8">
        <v>10</v>
      </c>
      <c r="P544" s="8">
        <v>10</v>
      </c>
      <c r="Q544" s="8">
        <v>5</v>
      </c>
      <c r="R544" s="8">
        <v>5</v>
      </c>
      <c r="S544" s="9">
        <f>COUNTIFS($B$3:B544,B544,$D$3:D544,D544,$H$3:H544,H544)</f>
        <v>17</v>
      </c>
    </row>
    <row r="545" spans="1:19" ht="15" customHeight="1">
      <c r="A545" s="2" t="s">
        <v>977</v>
      </c>
      <c r="B545" s="2" t="s">
        <v>978</v>
      </c>
      <c r="C545" s="2" t="s">
        <v>979</v>
      </c>
      <c r="D545" s="2" t="s">
        <v>980</v>
      </c>
      <c r="E545" s="2" t="s">
        <v>981</v>
      </c>
      <c r="F545" s="2" t="s">
        <v>982</v>
      </c>
      <c r="G545" s="3" t="s">
        <v>983</v>
      </c>
      <c r="H545" s="3" t="s">
        <v>984</v>
      </c>
      <c r="I545" s="3" t="s">
        <v>985</v>
      </c>
      <c r="J545" s="14"/>
      <c r="K545" s="4">
        <v>18</v>
      </c>
      <c r="L545" s="5" t="s">
        <v>1005</v>
      </c>
      <c r="M545" s="6" t="s">
        <v>99</v>
      </c>
      <c r="N545" s="7">
        <f t="shared" si="8"/>
        <v>1</v>
      </c>
      <c r="O545" s="8">
        <v>0</v>
      </c>
      <c r="P545" s="8">
        <v>0</v>
      </c>
      <c r="Q545" s="8">
        <v>0</v>
      </c>
      <c r="R545" s="8">
        <v>1</v>
      </c>
      <c r="S545" s="9">
        <f>COUNTIFS($B$3:B545,B545,$D$3:D545,D545,$H$3:H545,H545)</f>
        <v>18</v>
      </c>
    </row>
    <row r="546" spans="1:19" ht="15" customHeight="1">
      <c r="A546" s="2" t="s">
        <v>977</v>
      </c>
      <c r="B546" s="2" t="s">
        <v>978</v>
      </c>
      <c r="C546" s="2" t="s">
        <v>979</v>
      </c>
      <c r="D546" s="2" t="s">
        <v>1006</v>
      </c>
      <c r="E546" s="2" t="s">
        <v>1007</v>
      </c>
      <c r="F546" s="2" t="s">
        <v>678</v>
      </c>
      <c r="G546" s="3" t="s">
        <v>679</v>
      </c>
      <c r="H546" s="3" t="s">
        <v>1008</v>
      </c>
      <c r="I546" s="3" t="s">
        <v>1009</v>
      </c>
      <c r="J546" s="3"/>
      <c r="K546" s="4">
        <v>1</v>
      </c>
      <c r="L546" s="5" t="s">
        <v>1010</v>
      </c>
      <c r="M546" s="6" t="s">
        <v>35</v>
      </c>
      <c r="N546" s="7">
        <f t="shared" si="8"/>
        <v>1000</v>
      </c>
      <c r="O546" s="8">
        <v>250</v>
      </c>
      <c r="P546" s="8">
        <v>250</v>
      </c>
      <c r="Q546" s="8">
        <v>250</v>
      </c>
      <c r="R546" s="19">
        <v>250</v>
      </c>
      <c r="S546" s="9">
        <f>COUNTIFS($B$3:B546,B546,$D$3:D546,D546,$H$3:H546,H546)</f>
        <v>1</v>
      </c>
    </row>
    <row r="547" spans="1:19" ht="15" customHeight="1">
      <c r="A547" s="2" t="s">
        <v>977</v>
      </c>
      <c r="B547" s="2" t="s">
        <v>978</v>
      </c>
      <c r="C547" s="2" t="s">
        <v>979</v>
      </c>
      <c r="D547" s="2" t="s">
        <v>1006</v>
      </c>
      <c r="E547" s="2" t="s">
        <v>1007</v>
      </c>
      <c r="F547" s="2" t="s">
        <v>678</v>
      </c>
      <c r="G547" s="3" t="s">
        <v>679</v>
      </c>
      <c r="H547" s="3" t="s">
        <v>1008</v>
      </c>
      <c r="I547" s="3" t="s">
        <v>1009</v>
      </c>
      <c r="J547" s="10"/>
      <c r="K547" s="4">
        <v>2</v>
      </c>
      <c r="L547" s="5" t="s">
        <v>1011</v>
      </c>
      <c r="M547" s="6" t="s">
        <v>1012</v>
      </c>
      <c r="N547" s="7">
        <f t="shared" si="8"/>
        <v>100</v>
      </c>
      <c r="O547" s="8">
        <v>25</v>
      </c>
      <c r="P547" s="8">
        <v>25</v>
      </c>
      <c r="Q547" s="8">
        <v>25</v>
      </c>
      <c r="R547" s="19">
        <v>25</v>
      </c>
      <c r="S547" s="9">
        <f>COUNTIFS($B$3:B547,B547,$D$3:D547,D547,$H$3:H547,H547)</f>
        <v>2</v>
      </c>
    </row>
    <row r="548" spans="1:19" ht="15" customHeight="1">
      <c r="A548" s="2" t="s">
        <v>977</v>
      </c>
      <c r="B548" s="2" t="s">
        <v>978</v>
      </c>
      <c r="C548" s="2" t="s">
        <v>979</v>
      </c>
      <c r="D548" s="2" t="s">
        <v>1006</v>
      </c>
      <c r="E548" s="2" t="s">
        <v>1007</v>
      </c>
      <c r="F548" s="2" t="s">
        <v>678</v>
      </c>
      <c r="G548" s="3" t="s">
        <v>679</v>
      </c>
      <c r="H548" s="3" t="s">
        <v>1008</v>
      </c>
      <c r="I548" s="3" t="s">
        <v>1009</v>
      </c>
      <c r="J548" s="10"/>
      <c r="K548" s="4">
        <v>3</v>
      </c>
      <c r="L548" s="5" t="s">
        <v>1013</v>
      </c>
      <c r="M548" s="6" t="s">
        <v>59</v>
      </c>
      <c r="N548" s="7">
        <f t="shared" si="8"/>
        <v>9</v>
      </c>
      <c r="O548" s="8">
        <v>2</v>
      </c>
      <c r="P548" s="8">
        <v>3</v>
      </c>
      <c r="Q548" s="8">
        <v>3</v>
      </c>
      <c r="R548" s="19">
        <v>1</v>
      </c>
      <c r="S548" s="9">
        <f>COUNTIFS($B$3:B548,B548,$D$3:D548,D548,$H$3:H548,H548)</f>
        <v>3</v>
      </c>
    </row>
    <row r="549" spans="1:19" ht="15" customHeight="1">
      <c r="A549" s="2" t="s">
        <v>977</v>
      </c>
      <c r="B549" s="2" t="s">
        <v>978</v>
      </c>
      <c r="C549" s="2" t="s">
        <v>979</v>
      </c>
      <c r="D549" s="2" t="s">
        <v>1006</v>
      </c>
      <c r="E549" s="2" t="s">
        <v>1007</v>
      </c>
      <c r="F549" s="2" t="s">
        <v>678</v>
      </c>
      <c r="G549" s="3" t="s">
        <v>679</v>
      </c>
      <c r="H549" s="3" t="s">
        <v>1008</v>
      </c>
      <c r="I549" s="3" t="s">
        <v>1009</v>
      </c>
      <c r="J549" s="10"/>
      <c r="K549" s="4">
        <v>4</v>
      </c>
      <c r="L549" s="5" t="s">
        <v>1014</v>
      </c>
      <c r="M549" s="6" t="s">
        <v>99</v>
      </c>
      <c r="N549" s="7">
        <f t="shared" si="8"/>
        <v>1</v>
      </c>
      <c r="O549" s="8">
        <v>0</v>
      </c>
      <c r="P549" s="8">
        <v>0</v>
      </c>
      <c r="Q549" s="8">
        <v>1</v>
      </c>
      <c r="R549" s="19">
        <v>0</v>
      </c>
      <c r="S549" s="9">
        <f>COUNTIFS($B$3:B549,B549,$D$3:D549,D549,$H$3:H549,H549)</f>
        <v>4</v>
      </c>
    </row>
    <row r="550" spans="1:19" ht="15" customHeight="1">
      <c r="A550" s="2" t="s">
        <v>977</v>
      </c>
      <c r="B550" s="2" t="s">
        <v>978</v>
      </c>
      <c r="C550" s="2" t="s">
        <v>979</v>
      </c>
      <c r="D550" s="2" t="s">
        <v>1006</v>
      </c>
      <c r="E550" s="2" t="s">
        <v>1007</v>
      </c>
      <c r="F550" s="2" t="s">
        <v>678</v>
      </c>
      <c r="G550" s="3" t="s">
        <v>679</v>
      </c>
      <c r="H550" s="3" t="s">
        <v>1008</v>
      </c>
      <c r="I550" s="3" t="s">
        <v>1009</v>
      </c>
      <c r="J550" s="10"/>
      <c r="K550" s="4">
        <v>5</v>
      </c>
      <c r="L550" s="5" t="s">
        <v>1015</v>
      </c>
      <c r="M550" s="6" t="s">
        <v>35</v>
      </c>
      <c r="N550" s="7">
        <f t="shared" si="8"/>
        <v>100</v>
      </c>
      <c r="O550" s="8">
        <v>25</v>
      </c>
      <c r="P550" s="8">
        <v>25</v>
      </c>
      <c r="Q550" s="8">
        <v>25</v>
      </c>
      <c r="R550" s="19">
        <v>25</v>
      </c>
      <c r="S550" s="9">
        <f>COUNTIFS($B$3:B550,B550,$D$3:D550,D550,$H$3:H550,H550)</f>
        <v>5</v>
      </c>
    </row>
    <row r="551" spans="1:19" ht="15" customHeight="1">
      <c r="A551" s="2" t="s">
        <v>977</v>
      </c>
      <c r="B551" s="2" t="s">
        <v>978</v>
      </c>
      <c r="C551" s="2" t="s">
        <v>979</v>
      </c>
      <c r="D551" s="2" t="s">
        <v>1006</v>
      </c>
      <c r="E551" s="2" t="s">
        <v>1007</v>
      </c>
      <c r="F551" s="2" t="s">
        <v>678</v>
      </c>
      <c r="G551" s="3" t="s">
        <v>679</v>
      </c>
      <c r="H551" s="3" t="s">
        <v>1008</v>
      </c>
      <c r="I551" s="3" t="s">
        <v>1009</v>
      </c>
      <c r="J551" s="10"/>
      <c r="K551" s="4">
        <v>6</v>
      </c>
      <c r="L551" s="5" t="s">
        <v>1016</v>
      </c>
      <c r="M551" s="6" t="s">
        <v>35</v>
      </c>
      <c r="N551" s="7">
        <f t="shared" si="8"/>
        <v>60</v>
      </c>
      <c r="O551" s="8">
        <v>15</v>
      </c>
      <c r="P551" s="8">
        <v>15</v>
      </c>
      <c r="Q551" s="8">
        <v>15</v>
      </c>
      <c r="R551" s="19">
        <v>15</v>
      </c>
      <c r="S551" s="9">
        <f>COUNTIFS($B$3:B551,B551,$D$3:D551,D551,$H$3:H551,H551)</f>
        <v>6</v>
      </c>
    </row>
    <row r="552" spans="1:19" ht="15" customHeight="1">
      <c r="A552" s="2" t="s">
        <v>977</v>
      </c>
      <c r="B552" s="2" t="s">
        <v>978</v>
      </c>
      <c r="C552" s="2" t="s">
        <v>979</v>
      </c>
      <c r="D552" s="2" t="s">
        <v>1006</v>
      </c>
      <c r="E552" s="2" t="s">
        <v>1007</v>
      </c>
      <c r="F552" s="2" t="s">
        <v>678</v>
      </c>
      <c r="G552" s="3" t="s">
        <v>679</v>
      </c>
      <c r="H552" s="3" t="s">
        <v>1008</v>
      </c>
      <c r="I552" s="3" t="s">
        <v>1009</v>
      </c>
      <c r="J552" s="10"/>
      <c r="K552" s="4">
        <v>7</v>
      </c>
      <c r="L552" s="5" t="s">
        <v>1017</v>
      </c>
      <c r="M552" s="6" t="s">
        <v>35</v>
      </c>
      <c r="N552" s="7">
        <f t="shared" si="8"/>
        <v>3</v>
      </c>
      <c r="O552" s="8">
        <v>1</v>
      </c>
      <c r="P552" s="8">
        <v>0</v>
      </c>
      <c r="Q552" s="8">
        <v>1</v>
      </c>
      <c r="R552" s="19">
        <v>1</v>
      </c>
      <c r="S552" s="9">
        <f>COUNTIFS($B$3:B552,B552,$D$3:D552,D552,$H$3:H552,H552)</f>
        <v>7</v>
      </c>
    </row>
    <row r="553" spans="1:19" ht="15" customHeight="1">
      <c r="A553" s="2" t="s">
        <v>977</v>
      </c>
      <c r="B553" s="2" t="s">
        <v>978</v>
      </c>
      <c r="C553" s="2" t="s">
        <v>979</v>
      </c>
      <c r="D553" s="2" t="s">
        <v>1006</v>
      </c>
      <c r="E553" s="2" t="s">
        <v>1007</v>
      </c>
      <c r="F553" s="2" t="s">
        <v>678</v>
      </c>
      <c r="G553" s="3" t="s">
        <v>679</v>
      </c>
      <c r="H553" s="3" t="s">
        <v>1008</v>
      </c>
      <c r="I553" s="3" t="s">
        <v>1009</v>
      </c>
      <c r="J553" s="10"/>
      <c r="K553" s="4">
        <v>8</v>
      </c>
      <c r="L553" s="5" t="s">
        <v>1018</v>
      </c>
      <c r="M553" s="6" t="s">
        <v>35</v>
      </c>
      <c r="N553" s="7">
        <f t="shared" si="8"/>
        <v>300</v>
      </c>
      <c r="O553" s="8">
        <v>50</v>
      </c>
      <c r="P553" s="8">
        <v>80</v>
      </c>
      <c r="Q553" s="8">
        <v>80</v>
      </c>
      <c r="R553" s="19">
        <v>90</v>
      </c>
      <c r="S553" s="9">
        <f>COUNTIFS($B$3:B553,B553,$D$3:D553,D553,$H$3:H553,H553)</f>
        <v>8</v>
      </c>
    </row>
    <row r="554" spans="1:19" ht="15" customHeight="1">
      <c r="A554" s="2" t="s">
        <v>977</v>
      </c>
      <c r="B554" s="2" t="s">
        <v>978</v>
      </c>
      <c r="C554" s="2" t="s">
        <v>979</v>
      </c>
      <c r="D554" s="2" t="s">
        <v>1006</v>
      </c>
      <c r="E554" s="2" t="s">
        <v>1007</v>
      </c>
      <c r="F554" s="2" t="s">
        <v>678</v>
      </c>
      <c r="G554" s="3" t="s">
        <v>679</v>
      </c>
      <c r="H554" s="3" t="s">
        <v>1008</v>
      </c>
      <c r="I554" s="3" t="s">
        <v>1009</v>
      </c>
      <c r="J554" s="10"/>
      <c r="K554" s="4">
        <v>9</v>
      </c>
      <c r="L554" s="5" t="s">
        <v>1019</v>
      </c>
      <c r="M554" s="12" t="s">
        <v>1020</v>
      </c>
      <c r="N554" s="7">
        <f t="shared" si="8"/>
        <v>120</v>
      </c>
      <c r="O554" s="8">
        <v>20</v>
      </c>
      <c r="P554" s="8">
        <v>40</v>
      </c>
      <c r="Q554" s="8">
        <v>40</v>
      </c>
      <c r="R554" s="19">
        <v>20</v>
      </c>
      <c r="S554" s="9">
        <f>COUNTIFS($B$3:B554,B554,$D$3:D554,D554,$H$3:H554,H554)</f>
        <v>9</v>
      </c>
    </row>
    <row r="555" spans="1:19" ht="15" customHeight="1">
      <c r="A555" s="2" t="s">
        <v>977</v>
      </c>
      <c r="B555" s="2" t="s">
        <v>978</v>
      </c>
      <c r="C555" s="2" t="s">
        <v>979</v>
      </c>
      <c r="D555" s="2" t="s">
        <v>1006</v>
      </c>
      <c r="E555" s="2" t="s">
        <v>1007</v>
      </c>
      <c r="F555" s="2" t="s">
        <v>678</v>
      </c>
      <c r="G555" s="3" t="s">
        <v>679</v>
      </c>
      <c r="H555" s="3" t="s">
        <v>1008</v>
      </c>
      <c r="I555" s="3" t="s">
        <v>1009</v>
      </c>
      <c r="J555" s="10"/>
      <c r="K555" s="4">
        <v>10</v>
      </c>
      <c r="L555" s="5" t="s">
        <v>1021</v>
      </c>
      <c r="M555" s="6" t="s">
        <v>994</v>
      </c>
      <c r="N555" s="7">
        <f t="shared" si="8"/>
        <v>1</v>
      </c>
      <c r="O555" s="8">
        <v>0</v>
      </c>
      <c r="P555" s="8">
        <v>0</v>
      </c>
      <c r="Q555" s="8">
        <v>1</v>
      </c>
      <c r="R555" s="19">
        <v>0</v>
      </c>
      <c r="S555" s="9">
        <f>COUNTIFS($B$3:B555,B555,$D$3:D555,D555,$H$3:H555,H555)</f>
        <v>10</v>
      </c>
    </row>
    <row r="556" spans="1:19" ht="15" customHeight="1">
      <c r="A556" s="2" t="s">
        <v>977</v>
      </c>
      <c r="B556" s="2" t="s">
        <v>978</v>
      </c>
      <c r="C556" s="2" t="s">
        <v>979</v>
      </c>
      <c r="D556" s="2" t="s">
        <v>1006</v>
      </c>
      <c r="E556" s="2" t="s">
        <v>1007</v>
      </c>
      <c r="F556" s="2" t="s">
        <v>678</v>
      </c>
      <c r="G556" s="3" t="s">
        <v>679</v>
      </c>
      <c r="H556" s="3" t="s">
        <v>1008</v>
      </c>
      <c r="I556" s="3" t="s">
        <v>1009</v>
      </c>
      <c r="J556" s="10"/>
      <c r="K556" s="4">
        <v>11</v>
      </c>
      <c r="L556" s="5" t="s">
        <v>1022</v>
      </c>
      <c r="M556" s="6" t="s">
        <v>307</v>
      </c>
      <c r="N556" s="7">
        <f t="shared" si="8"/>
        <v>140</v>
      </c>
      <c r="O556" s="8">
        <v>20</v>
      </c>
      <c r="P556" s="8">
        <v>50</v>
      </c>
      <c r="Q556" s="8">
        <v>50</v>
      </c>
      <c r="R556" s="19">
        <v>20</v>
      </c>
      <c r="S556" s="9">
        <f>COUNTIFS($B$3:B556,B556,$D$3:D556,D556,$H$3:H556,H556)</f>
        <v>11</v>
      </c>
    </row>
    <row r="557" spans="1:19" ht="15" customHeight="1">
      <c r="A557" s="2" t="s">
        <v>977</v>
      </c>
      <c r="B557" s="2" t="s">
        <v>978</v>
      </c>
      <c r="C557" s="2" t="s">
        <v>979</v>
      </c>
      <c r="D557" s="2" t="s">
        <v>1006</v>
      </c>
      <c r="E557" s="2" t="s">
        <v>1007</v>
      </c>
      <c r="F557" s="2" t="s">
        <v>678</v>
      </c>
      <c r="G557" s="3" t="s">
        <v>679</v>
      </c>
      <c r="H557" s="3" t="s">
        <v>1008</v>
      </c>
      <c r="I557" s="3" t="s">
        <v>1009</v>
      </c>
      <c r="J557" s="14"/>
      <c r="K557" s="4">
        <v>12</v>
      </c>
      <c r="L557" s="5" t="s">
        <v>1023</v>
      </c>
      <c r="M557" s="6" t="s">
        <v>317</v>
      </c>
      <c r="N557" s="7">
        <f t="shared" si="8"/>
        <v>120</v>
      </c>
      <c r="O557" s="8">
        <v>20</v>
      </c>
      <c r="P557" s="8">
        <v>40</v>
      </c>
      <c r="Q557" s="8">
        <v>40</v>
      </c>
      <c r="R557" s="19">
        <v>20</v>
      </c>
      <c r="S557" s="9">
        <f>COUNTIFS($B$3:B557,B557,$D$3:D557,D557,$H$3:H557,H557)</f>
        <v>12</v>
      </c>
    </row>
    <row r="558" spans="1:19" ht="15" customHeight="1">
      <c r="A558" s="2" t="s">
        <v>977</v>
      </c>
      <c r="B558" s="2" t="s">
        <v>978</v>
      </c>
      <c r="C558" s="2" t="s">
        <v>979</v>
      </c>
      <c r="D558" s="2" t="s">
        <v>1024</v>
      </c>
      <c r="E558" s="2" t="s">
        <v>1025</v>
      </c>
      <c r="F558" s="2" t="s">
        <v>1026</v>
      </c>
      <c r="G558" s="2" t="s">
        <v>1027</v>
      </c>
      <c r="H558" s="2" t="s">
        <v>1028</v>
      </c>
      <c r="I558" s="2" t="s">
        <v>1029</v>
      </c>
      <c r="J558" s="2"/>
      <c r="K558" s="4">
        <v>1</v>
      </c>
      <c r="L558" s="5" t="s">
        <v>1030</v>
      </c>
      <c r="M558" s="12" t="s">
        <v>70</v>
      </c>
      <c r="N558" s="7">
        <f t="shared" si="8"/>
        <v>2</v>
      </c>
      <c r="O558" s="8">
        <v>0</v>
      </c>
      <c r="P558" s="8">
        <v>0</v>
      </c>
      <c r="Q558" s="8">
        <v>1</v>
      </c>
      <c r="R558" s="8">
        <v>1</v>
      </c>
      <c r="S558" s="9">
        <f>COUNTIFS($B$3:B558,B558,$D$3:D558,D558,$H$3:H558,H558)</f>
        <v>1</v>
      </c>
    </row>
    <row r="559" spans="1:19" ht="15" customHeight="1">
      <c r="A559" s="2" t="s">
        <v>977</v>
      </c>
      <c r="B559" s="2" t="s">
        <v>978</v>
      </c>
      <c r="C559" s="2" t="s">
        <v>979</v>
      </c>
      <c r="D559" s="2" t="s">
        <v>1024</v>
      </c>
      <c r="E559" s="2" t="s">
        <v>1025</v>
      </c>
      <c r="F559" s="2" t="s">
        <v>1026</v>
      </c>
      <c r="G559" s="2" t="s">
        <v>1027</v>
      </c>
      <c r="H559" s="2" t="s">
        <v>1028</v>
      </c>
      <c r="I559" s="2" t="s">
        <v>1029</v>
      </c>
      <c r="J559" s="10"/>
      <c r="K559" s="4">
        <v>2</v>
      </c>
      <c r="L559" s="5" t="s">
        <v>1031</v>
      </c>
      <c r="M559" s="12" t="s">
        <v>291</v>
      </c>
      <c r="N559" s="7">
        <f t="shared" si="8"/>
        <v>45</v>
      </c>
      <c r="O559" s="8">
        <v>10</v>
      </c>
      <c r="P559" s="8">
        <v>10</v>
      </c>
      <c r="Q559" s="8">
        <v>10</v>
      </c>
      <c r="R559" s="8">
        <v>15</v>
      </c>
      <c r="S559" s="9">
        <f>COUNTIFS($B$3:B559,B559,$D$3:D559,D559,$H$3:H559,H559)</f>
        <v>2</v>
      </c>
    </row>
    <row r="560" spans="1:19" ht="15" customHeight="1">
      <c r="A560" s="2" t="s">
        <v>977</v>
      </c>
      <c r="B560" s="2" t="s">
        <v>978</v>
      </c>
      <c r="C560" s="2" t="s">
        <v>979</v>
      </c>
      <c r="D560" s="2" t="s">
        <v>1024</v>
      </c>
      <c r="E560" s="2" t="s">
        <v>1025</v>
      </c>
      <c r="F560" s="2" t="s">
        <v>1026</v>
      </c>
      <c r="G560" s="2" t="s">
        <v>1027</v>
      </c>
      <c r="H560" s="2" t="s">
        <v>1028</v>
      </c>
      <c r="I560" s="2" t="s">
        <v>1029</v>
      </c>
      <c r="J560" s="10"/>
      <c r="K560" s="4">
        <v>3</v>
      </c>
      <c r="L560" s="5" t="s">
        <v>1032</v>
      </c>
      <c r="M560" s="6" t="s">
        <v>1033</v>
      </c>
      <c r="N560" s="7">
        <f t="shared" si="8"/>
        <v>15</v>
      </c>
      <c r="O560" s="8">
        <v>4</v>
      </c>
      <c r="P560" s="8">
        <v>4</v>
      </c>
      <c r="Q560" s="8">
        <v>4</v>
      </c>
      <c r="R560" s="8">
        <v>3</v>
      </c>
      <c r="S560" s="9">
        <f>COUNTIFS($B$3:B560,B560,$D$3:D560,D560,$H$3:H560,H560)</f>
        <v>3</v>
      </c>
    </row>
    <row r="561" spans="1:19" ht="15" customHeight="1">
      <c r="A561" s="2" t="s">
        <v>977</v>
      </c>
      <c r="B561" s="2" t="s">
        <v>978</v>
      </c>
      <c r="C561" s="2" t="s">
        <v>979</v>
      </c>
      <c r="D561" s="2" t="s">
        <v>1024</v>
      </c>
      <c r="E561" s="2" t="s">
        <v>1025</v>
      </c>
      <c r="F561" s="2" t="s">
        <v>1026</v>
      </c>
      <c r="G561" s="2" t="s">
        <v>1027</v>
      </c>
      <c r="H561" s="2" t="s">
        <v>1028</v>
      </c>
      <c r="I561" s="2" t="s">
        <v>1029</v>
      </c>
      <c r="J561" s="10"/>
      <c r="K561" s="4">
        <v>4</v>
      </c>
      <c r="L561" s="5" t="s">
        <v>1034</v>
      </c>
      <c r="M561" s="6" t="s">
        <v>96</v>
      </c>
      <c r="N561" s="7">
        <f t="shared" si="8"/>
        <v>12</v>
      </c>
      <c r="O561" s="8">
        <v>0</v>
      </c>
      <c r="P561" s="8">
        <v>3</v>
      </c>
      <c r="Q561" s="8">
        <v>4</v>
      </c>
      <c r="R561" s="8">
        <v>5</v>
      </c>
      <c r="S561" s="9">
        <f>COUNTIFS($B$3:B561,B561,$D$3:D561,D561,$H$3:H561,H561)</f>
        <v>4</v>
      </c>
    </row>
    <row r="562" spans="1:19" ht="15" customHeight="1">
      <c r="A562" s="2" t="s">
        <v>977</v>
      </c>
      <c r="B562" s="2" t="s">
        <v>978</v>
      </c>
      <c r="C562" s="2" t="s">
        <v>979</v>
      </c>
      <c r="D562" s="2" t="s">
        <v>1024</v>
      </c>
      <c r="E562" s="2" t="s">
        <v>1025</v>
      </c>
      <c r="F562" s="2" t="s">
        <v>1026</v>
      </c>
      <c r="G562" s="2" t="s">
        <v>1027</v>
      </c>
      <c r="H562" s="2" t="s">
        <v>1028</v>
      </c>
      <c r="I562" s="2" t="s">
        <v>1029</v>
      </c>
      <c r="J562" s="10"/>
      <c r="K562" s="4">
        <v>5</v>
      </c>
      <c r="L562" s="5" t="s">
        <v>1035</v>
      </c>
      <c r="M562" s="6" t="s">
        <v>141</v>
      </c>
      <c r="N562" s="7">
        <f t="shared" si="8"/>
        <v>10</v>
      </c>
      <c r="O562" s="8">
        <v>2</v>
      </c>
      <c r="P562" s="8">
        <v>3</v>
      </c>
      <c r="Q562" s="8">
        <v>2</v>
      </c>
      <c r="R562" s="8">
        <v>3</v>
      </c>
      <c r="S562" s="9">
        <f>COUNTIFS($B$3:B562,B562,$D$3:D562,D562,$H$3:H562,H562)</f>
        <v>5</v>
      </c>
    </row>
    <row r="563" spans="1:19" ht="15" customHeight="1">
      <c r="A563" s="2" t="s">
        <v>977</v>
      </c>
      <c r="B563" s="2" t="s">
        <v>978</v>
      </c>
      <c r="C563" s="2" t="s">
        <v>979</v>
      </c>
      <c r="D563" s="2" t="s">
        <v>1024</v>
      </c>
      <c r="E563" s="2" t="s">
        <v>1025</v>
      </c>
      <c r="F563" s="2" t="s">
        <v>1026</v>
      </c>
      <c r="G563" s="2" t="s">
        <v>1027</v>
      </c>
      <c r="H563" s="2" t="s">
        <v>1028</v>
      </c>
      <c r="I563" s="2" t="s">
        <v>1029</v>
      </c>
      <c r="J563" s="10"/>
      <c r="K563" s="4">
        <v>6</v>
      </c>
      <c r="L563" s="5" t="s">
        <v>1036</v>
      </c>
      <c r="M563" s="12" t="s">
        <v>291</v>
      </c>
      <c r="N563" s="7">
        <f t="shared" si="8"/>
        <v>5</v>
      </c>
      <c r="O563" s="8">
        <v>2</v>
      </c>
      <c r="P563" s="8">
        <v>1</v>
      </c>
      <c r="Q563" s="8">
        <v>1</v>
      </c>
      <c r="R563" s="8">
        <v>1</v>
      </c>
      <c r="S563" s="9">
        <f>COUNTIFS($B$3:B563,B563,$D$3:D563,D563,$H$3:H563,H563)</f>
        <v>6</v>
      </c>
    </row>
    <row r="564" spans="1:19" ht="15" customHeight="1">
      <c r="A564" s="2" t="s">
        <v>977</v>
      </c>
      <c r="B564" s="2" t="s">
        <v>978</v>
      </c>
      <c r="C564" s="2" t="s">
        <v>979</v>
      </c>
      <c r="D564" s="2" t="s">
        <v>1024</v>
      </c>
      <c r="E564" s="2" t="s">
        <v>1025</v>
      </c>
      <c r="F564" s="2" t="s">
        <v>1026</v>
      </c>
      <c r="G564" s="2" t="s">
        <v>1027</v>
      </c>
      <c r="H564" s="2" t="s">
        <v>1028</v>
      </c>
      <c r="I564" s="2" t="s">
        <v>1029</v>
      </c>
      <c r="J564" s="14"/>
      <c r="K564" s="4">
        <v>7</v>
      </c>
      <c r="L564" s="5" t="s">
        <v>1037</v>
      </c>
      <c r="M564" s="6" t="s">
        <v>1038</v>
      </c>
      <c r="N564" s="7">
        <f t="shared" si="8"/>
        <v>30</v>
      </c>
      <c r="O564" s="8">
        <v>0</v>
      </c>
      <c r="P564" s="8">
        <v>10</v>
      </c>
      <c r="Q564" s="8">
        <v>10</v>
      </c>
      <c r="R564" s="8">
        <v>10</v>
      </c>
      <c r="S564" s="9">
        <f>COUNTIFS($B$3:B564,B564,$D$3:D564,D564,$H$3:H564,H564)</f>
        <v>7</v>
      </c>
    </row>
    <row r="565" spans="1:19" ht="15" customHeight="1">
      <c r="A565" s="2" t="s">
        <v>977</v>
      </c>
      <c r="B565" s="2" t="s">
        <v>978</v>
      </c>
      <c r="C565" s="2" t="s">
        <v>979</v>
      </c>
      <c r="D565" s="2" t="s">
        <v>1039</v>
      </c>
      <c r="E565" s="2" t="s">
        <v>1040</v>
      </c>
      <c r="F565" s="2" t="s">
        <v>1041</v>
      </c>
      <c r="G565" s="2" t="s">
        <v>1042</v>
      </c>
      <c r="H565" s="2" t="s">
        <v>1043</v>
      </c>
      <c r="I565" s="2" t="s">
        <v>1044</v>
      </c>
      <c r="J565" s="2"/>
      <c r="K565" s="4">
        <v>1</v>
      </c>
      <c r="L565" s="5" t="s">
        <v>1045</v>
      </c>
      <c r="M565" s="6" t="s">
        <v>1046</v>
      </c>
      <c r="N565" s="7">
        <f t="shared" si="8"/>
        <v>2</v>
      </c>
      <c r="O565" s="8">
        <v>1</v>
      </c>
      <c r="P565" s="8">
        <v>0</v>
      </c>
      <c r="Q565" s="8">
        <v>1</v>
      </c>
      <c r="R565" s="8">
        <v>0</v>
      </c>
      <c r="S565" s="9">
        <f>COUNTIFS($B$3:B565,B565,$D$3:D565,D565,$H$3:H565,H565)</f>
        <v>1</v>
      </c>
    </row>
    <row r="566" spans="1:19" ht="15" customHeight="1">
      <c r="A566" s="2" t="s">
        <v>977</v>
      </c>
      <c r="B566" s="2" t="s">
        <v>978</v>
      </c>
      <c r="C566" s="2" t="s">
        <v>979</v>
      </c>
      <c r="D566" s="2" t="s">
        <v>1039</v>
      </c>
      <c r="E566" s="2" t="s">
        <v>1040</v>
      </c>
      <c r="F566" s="2" t="s">
        <v>1041</v>
      </c>
      <c r="G566" s="2" t="s">
        <v>1042</v>
      </c>
      <c r="H566" s="2" t="s">
        <v>1043</v>
      </c>
      <c r="I566" s="2" t="s">
        <v>1044</v>
      </c>
      <c r="J566" s="10"/>
      <c r="K566" s="4">
        <v>2</v>
      </c>
      <c r="L566" s="5" t="s">
        <v>1047</v>
      </c>
      <c r="M566" s="6" t="s">
        <v>31</v>
      </c>
      <c r="N566" s="7">
        <f t="shared" si="8"/>
        <v>700</v>
      </c>
      <c r="O566" s="13">
        <v>150</v>
      </c>
      <c r="P566" s="13">
        <v>250</v>
      </c>
      <c r="Q566" s="13">
        <v>250</v>
      </c>
      <c r="R566" s="13">
        <v>50</v>
      </c>
      <c r="S566" s="9">
        <f>COUNTIFS($B$3:B566,B566,$D$3:D566,D566,$H$3:H566,H566)</f>
        <v>2</v>
      </c>
    </row>
    <row r="567" spans="1:19" ht="15" customHeight="1">
      <c r="A567" s="2" t="s">
        <v>977</v>
      </c>
      <c r="B567" s="2" t="s">
        <v>978</v>
      </c>
      <c r="C567" s="2" t="s">
        <v>979</v>
      </c>
      <c r="D567" s="2" t="s">
        <v>1039</v>
      </c>
      <c r="E567" s="2" t="s">
        <v>1040</v>
      </c>
      <c r="F567" s="2" t="s">
        <v>1041</v>
      </c>
      <c r="G567" s="2" t="s">
        <v>1042</v>
      </c>
      <c r="H567" s="2" t="s">
        <v>1043</v>
      </c>
      <c r="I567" s="2" t="s">
        <v>1044</v>
      </c>
      <c r="J567" s="10"/>
      <c r="K567" s="4">
        <v>3</v>
      </c>
      <c r="L567" s="5" t="s">
        <v>1048</v>
      </c>
      <c r="M567" s="6" t="s">
        <v>147</v>
      </c>
      <c r="N567" s="7">
        <f t="shared" si="8"/>
        <v>300</v>
      </c>
      <c r="O567" s="8">
        <v>50</v>
      </c>
      <c r="P567" s="8">
        <v>100</v>
      </c>
      <c r="Q567" s="8">
        <v>100</v>
      </c>
      <c r="R567" s="8">
        <v>50</v>
      </c>
      <c r="S567" s="9">
        <f>COUNTIFS($B$3:B567,B567,$D$3:D567,D567,$H$3:H567,H567)</f>
        <v>3</v>
      </c>
    </row>
    <row r="568" spans="1:19" ht="15" customHeight="1">
      <c r="A568" s="2" t="s">
        <v>977</v>
      </c>
      <c r="B568" s="2" t="s">
        <v>978</v>
      </c>
      <c r="C568" s="2" t="s">
        <v>979</v>
      </c>
      <c r="D568" s="2" t="s">
        <v>1039</v>
      </c>
      <c r="E568" s="2" t="s">
        <v>1040</v>
      </c>
      <c r="F568" s="2" t="s">
        <v>1041</v>
      </c>
      <c r="G568" s="2" t="s">
        <v>1042</v>
      </c>
      <c r="H568" s="2" t="s">
        <v>1043</v>
      </c>
      <c r="I568" s="2" t="s">
        <v>1044</v>
      </c>
      <c r="J568" s="10"/>
      <c r="K568" s="4">
        <v>4</v>
      </c>
      <c r="L568" s="5" t="s">
        <v>1049</v>
      </c>
      <c r="M568" s="6" t="s">
        <v>1050</v>
      </c>
      <c r="N568" s="7">
        <f t="shared" si="8"/>
        <v>475</v>
      </c>
      <c r="O568" s="13">
        <v>150</v>
      </c>
      <c r="P568" s="13">
        <v>150</v>
      </c>
      <c r="Q568" s="13">
        <v>150</v>
      </c>
      <c r="R568" s="13">
        <v>25</v>
      </c>
      <c r="S568" s="9">
        <f>COUNTIFS($B$3:B568,B568,$D$3:D568,D568,$H$3:H568,H568)</f>
        <v>4</v>
      </c>
    </row>
    <row r="569" spans="1:19" ht="15" customHeight="1">
      <c r="A569" s="2" t="s">
        <v>977</v>
      </c>
      <c r="B569" s="2" t="s">
        <v>978</v>
      </c>
      <c r="C569" s="2" t="s">
        <v>979</v>
      </c>
      <c r="D569" s="2" t="s">
        <v>1039</v>
      </c>
      <c r="E569" s="2" t="s">
        <v>1040</v>
      </c>
      <c r="F569" s="2" t="s">
        <v>1041</v>
      </c>
      <c r="G569" s="2" t="s">
        <v>1042</v>
      </c>
      <c r="H569" s="2" t="s">
        <v>1043</v>
      </c>
      <c r="I569" s="2" t="s">
        <v>1044</v>
      </c>
      <c r="J569" s="10"/>
      <c r="K569" s="4">
        <v>5</v>
      </c>
      <c r="L569" s="5" t="s">
        <v>1051</v>
      </c>
      <c r="M569" s="6" t="s">
        <v>1052</v>
      </c>
      <c r="N569" s="7">
        <f t="shared" si="8"/>
        <v>200</v>
      </c>
      <c r="O569" s="8">
        <v>50</v>
      </c>
      <c r="P569" s="8">
        <v>50</v>
      </c>
      <c r="Q569" s="8">
        <v>50</v>
      </c>
      <c r="R569" s="8">
        <v>50</v>
      </c>
      <c r="S569" s="9">
        <f>COUNTIFS($B$3:B569,B569,$D$3:D569,D569,$H$3:H569,H569)</f>
        <v>5</v>
      </c>
    </row>
    <row r="570" spans="1:19" ht="15" customHeight="1">
      <c r="A570" s="2" t="s">
        <v>977</v>
      </c>
      <c r="B570" s="2" t="s">
        <v>978</v>
      </c>
      <c r="C570" s="2" t="s">
        <v>979</v>
      </c>
      <c r="D570" s="2" t="s">
        <v>1039</v>
      </c>
      <c r="E570" s="2" t="s">
        <v>1040</v>
      </c>
      <c r="F570" s="2" t="s">
        <v>1041</v>
      </c>
      <c r="G570" s="2" t="s">
        <v>1042</v>
      </c>
      <c r="H570" s="2" t="s">
        <v>1043</v>
      </c>
      <c r="I570" s="2" t="s">
        <v>1044</v>
      </c>
      <c r="J570" s="10"/>
      <c r="K570" s="4">
        <v>6</v>
      </c>
      <c r="L570" s="5" t="s">
        <v>1053</v>
      </c>
      <c r="M570" s="6" t="s">
        <v>114</v>
      </c>
      <c r="N570" s="7">
        <f t="shared" si="8"/>
        <v>100</v>
      </c>
      <c r="O570" s="13">
        <v>40</v>
      </c>
      <c r="P570" s="13">
        <v>35</v>
      </c>
      <c r="Q570" s="13">
        <v>20</v>
      </c>
      <c r="R570" s="13">
        <v>5</v>
      </c>
      <c r="S570" s="9">
        <f>COUNTIFS($B$3:B570,B570,$D$3:D570,D570,$H$3:H570,H570)</f>
        <v>6</v>
      </c>
    </row>
    <row r="571" spans="1:19" ht="15" customHeight="1">
      <c r="A571" s="2" t="s">
        <v>977</v>
      </c>
      <c r="B571" s="2" t="s">
        <v>978</v>
      </c>
      <c r="C571" s="2" t="s">
        <v>979</v>
      </c>
      <c r="D571" s="2" t="s">
        <v>1039</v>
      </c>
      <c r="E571" s="2" t="s">
        <v>1040</v>
      </c>
      <c r="F571" s="2" t="s">
        <v>1041</v>
      </c>
      <c r="G571" s="2" t="s">
        <v>1042</v>
      </c>
      <c r="H571" s="2" t="s">
        <v>1043</v>
      </c>
      <c r="I571" s="2" t="s">
        <v>1044</v>
      </c>
      <c r="J571" s="10"/>
      <c r="K571" s="4">
        <v>7</v>
      </c>
      <c r="L571" s="5" t="s">
        <v>1054</v>
      </c>
      <c r="M571" s="6" t="s">
        <v>397</v>
      </c>
      <c r="N571" s="7">
        <f t="shared" si="8"/>
        <v>12</v>
      </c>
      <c r="O571" s="8">
        <v>3</v>
      </c>
      <c r="P571" s="8">
        <v>3</v>
      </c>
      <c r="Q571" s="8">
        <v>3</v>
      </c>
      <c r="R571" s="8">
        <v>3</v>
      </c>
      <c r="S571" s="9">
        <f>COUNTIFS($B$3:B571,B571,$D$3:D571,D571,$H$3:H571,H571)</f>
        <v>7</v>
      </c>
    </row>
    <row r="572" spans="1:19" ht="15" customHeight="1">
      <c r="A572" s="2" t="s">
        <v>977</v>
      </c>
      <c r="B572" s="2" t="s">
        <v>978</v>
      </c>
      <c r="C572" s="2" t="s">
        <v>979</v>
      </c>
      <c r="D572" s="2" t="s">
        <v>1039</v>
      </c>
      <c r="E572" s="2" t="s">
        <v>1040</v>
      </c>
      <c r="F572" s="2" t="s">
        <v>1041</v>
      </c>
      <c r="G572" s="2" t="s">
        <v>1042</v>
      </c>
      <c r="H572" s="2" t="s">
        <v>1043</v>
      </c>
      <c r="I572" s="2" t="s">
        <v>1044</v>
      </c>
      <c r="J572" s="14"/>
      <c r="K572" s="4">
        <v>8</v>
      </c>
      <c r="L572" s="5" t="s">
        <v>1055</v>
      </c>
      <c r="M572" s="6" t="s">
        <v>99</v>
      </c>
      <c r="N572" s="7">
        <f t="shared" si="8"/>
        <v>1</v>
      </c>
      <c r="O572" s="8">
        <v>0</v>
      </c>
      <c r="P572" s="8">
        <v>0</v>
      </c>
      <c r="Q572" s="8">
        <v>0</v>
      </c>
      <c r="R572" s="8">
        <v>1</v>
      </c>
      <c r="S572" s="9">
        <f>COUNTIFS($B$3:B572,B572,$D$3:D572,D572,$H$3:H572,H572)</f>
        <v>8</v>
      </c>
    </row>
    <row r="573" spans="1:19" ht="15" customHeight="1">
      <c r="A573" s="23" t="s">
        <v>1056</v>
      </c>
      <c r="B573" s="2" t="s">
        <v>1057</v>
      </c>
      <c r="C573" s="2" t="s">
        <v>1058</v>
      </c>
      <c r="D573" s="2" t="s">
        <v>1059</v>
      </c>
      <c r="E573" s="2" t="s">
        <v>1060</v>
      </c>
      <c r="F573" s="2" t="s">
        <v>513</v>
      </c>
      <c r="G573" s="3" t="s">
        <v>514</v>
      </c>
      <c r="H573" s="3" t="s">
        <v>515</v>
      </c>
      <c r="I573" s="3" t="s">
        <v>516</v>
      </c>
      <c r="J573" s="3"/>
      <c r="K573" s="4">
        <v>1</v>
      </c>
      <c r="L573" s="5" t="s">
        <v>1061</v>
      </c>
      <c r="M573" s="6" t="s">
        <v>1062</v>
      </c>
      <c r="N573" s="7">
        <f t="shared" si="8"/>
        <v>9600</v>
      </c>
      <c r="O573" s="8">
        <v>2400</v>
      </c>
      <c r="P573" s="8">
        <v>2400</v>
      </c>
      <c r="Q573" s="8">
        <v>2400</v>
      </c>
      <c r="R573" s="8">
        <v>2400</v>
      </c>
      <c r="S573" s="9">
        <f>COUNTIFS($B$3:B573,B573,$D$3:D573,D573,$H$3:H573,H573)</f>
        <v>1</v>
      </c>
    </row>
    <row r="574" spans="1:19" ht="15" customHeight="1">
      <c r="A574" s="23" t="s">
        <v>1056</v>
      </c>
      <c r="B574" s="2" t="s">
        <v>1057</v>
      </c>
      <c r="C574" s="2" t="s">
        <v>1058</v>
      </c>
      <c r="D574" s="2" t="s">
        <v>1059</v>
      </c>
      <c r="E574" s="2" t="s">
        <v>1060</v>
      </c>
      <c r="F574" s="2" t="s">
        <v>513</v>
      </c>
      <c r="G574" s="3" t="s">
        <v>514</v>
      </c>
      <c r="H574" s="3" t="s">
        <v>515</v>
      </c>
      <c r="I574" s="3" t="s">
        <v>516</v>
      </c>
      <c r="J574" s="10"/>
      <c r="K574" s="4">
        <v>2</v>
      </c>
      <c r="L574" s="5" t="s">
        <v>1063</v>
      </c>
      <c r="M574" s="6" t="s">
        <v>23</v>
      </c>
      <c r="N574" s="7">
        <f t="shared" si="8"/>
        <v>1</v>
      </c>
      <c r="O574" s="8">
        <v>0</v>
      </c>
      <c r="P574" s="8">
        <v>0</v>
      </c>
      <c r="Q574" s="8">
        <v>1</v>
      </c>
      <c r="R574" s="8">
        <v>0</v>
      </c>
      <c r="S574" s="9">
        <f>COUNTIFS($B$3:B574,B574,$D$3:D574,D574,$H$3:H574,H574)</f>
        <v>2</v>
      </c>
    </row>
    <row r="575" spans="1:19" ht="15" customHeight="1">
      <c r="A575" s="23" t="s">
        <v>1056</v>
      </c>
      <c r="B575" s="2" t="s">
        <v>1057</v>
      </c>
      <c r="C575" s="2" t="s">
        <v>1058</v>
      </c>
      <c r="D575" s="2" t="s">
        <v>1059</v>
      </c>
      <c r="E575" s="2" t="s">
        <v>1060</v>
      </c>
      <c r="F575" s="2" t="s">
        <v>513</v>
      </c>
      <c r="G575" s="3" t="s">
        <v>514</v>
      </c>
      <c r="H575" s="3" t="s">
        <v>515</v>
      </c>
      <c r="I575" s="3" t="s">
        <v>516</v>
      </c>
      <c r="J575" s="10"/>
      <c r="K575" s="4">
        <v>3</v>
      </c>
      <c r="L575" s="5" t="s">
        <v>1064</v>
      </c>
      <c r="M575" s="6" t="s">
        <v>59</v>
      </c>
      <c r="N575" s="7">
        <f t="shared" si="8"/>
        <v>12</v>
      </c>
      <c r="O575" s="8">
        <v>3</v>
      </c>
      <c r="P575" s="8">
        <v>3</v>
      </c>
      <c r="Q575" s="8">
        <v>3</v>
      </c>
      <c r="R575" s="8">
        <v>3</v>
      </c>
      <c r="S575" s="9">
        <f>COUNTIFS($B$3:B575,B575,$D$3:D575,D575,$H$3:H575,H575)</f>
        <v>3</v>
      </c>
    </row>
    <row r="576" spans="1:19" ht="15" customHeight="1">
      <c r="A576" s="23" t="s">
        <v>1056</v>
      </c>
      <c r="B576" s="2" t="s">
        <v>1057</v>
      </c>
      <c r="C576" s="2" t="s">
        <v>1058</v>
      </c>
      <c r="D576" s="2" t="s">
        <v>1059</v>
      </c>
      <c r="E576" s="2" t="s">
        <v>1060</v>
      </c>
      <c r="F576" s="2" t="s">
        <v>513</v>
      </c>
      <c r="G576" s="3" t="s">
        <v>514</v>
      </c>
      <c r="H576" s="3" t="s">
        <v>515</v>
      </c>
      <c r="I576" s="3" t="s">
        <v>516</v>
      </c>
      <c r="J576" s="10"/>
      <c r="K576" s="4">
        <v>4</v>
      </c>
      <c r="L576" s="5" t="s">
        <v>1065</v>
      </c>
      <c r="M576" s="6" t="s">
        <v>1066</v>
      </c>
      <c r="N576" s="7">
        <f t="shared" si="8"/>
        <v>4</v>
      </c>
      <c r="O576" s="8">
        <v>3</v>
      </c>
      <c r="P576" s="8">
        <v>0</v>
      </c>
      <c r="Q576" s="8">
        <v>1</v>
      </c>
      <c r="R576" s="8">
        <v>0</v>
      </c>
      <c r="S576" s="9">
        <f>COUNTIFS($B$3:B576,B576,$D$3:D576,D576,$H$3:H576,H576)</f>
        <v>4</v>
      </c>
    </row>
    <row r="577" spans="1:19" ht="15" customHeight="1">
      <c r="A577" s="23" t="s">
        <v>1056</v>
      </c>
      <c r="B577" s="2" t="s">
        <v>1057</v>
      </c>
      <c r="C577" s="2" t="s">
        <v>1058</v>
      </c>
      <c r="D577" s="2" t="s">
        <v>1059</v>
      </c>
      <c r="E577" s="2" t="s">
        <v>1060</v>
      </c>
      <c r="F577" s="2" t="s">
        <v>513</v>
      </c>
      <c r="G577" s="3" t="s">
        <v>514</v>
      </c>
      <c r="H577" s="3" t="s">
        <v>515</v>
      </c>
      <c r="I577" s="3" t="s">
        <v>516</v>
      </c>
      <c r="J577" s="10"/>
      <c r="K577" s="4">
        <v>5</v>
      </c>
      <c r="L577" s="5" t="s">
        <v>1067</v>
      </c>
      <c r="M577" s="6" t="s">
        <v>1068</v>
      </c>
      <c r="N577" s="7">
        <f t="shared" si="8"/>
        <v>1</v>
      </c>
      <c r="O577" s="8">
        <v>0</v>
      </c>
      <c r="P577" s="8">
        <v>0</v>
      </c>
      <c r="Q577" s="8">
        <v>1</v>
      </c>
      <c r="R577" s="8">
        <v>0</v>
      </c>
      <c r="S577" s="9">
        <f>COUNTIFS($B$3:B577,B577,$D$3:D577,D577,$H$3:H577,H577)</f>
        <v>5</v>
      </c>
    </row>
    <row r="578" spans="1:19" ht="15" customHeight="1">
      <c r="A578" s="23" t="s">
        <v>1056</v>
      </c>
      <c r="B578" s="2" t="s">
        <v>1057</v>
      </c>
      <c r="C578" s="2" t="s">
        <v>1058</v>
      </c>
      <c r="D578" s="2" t="s">
        <v>1059</v>
      </c>
      <c r="E578" s="2" t="s">
        <v>1060</v>
      </c>
      <c r="F578" s="2" t="s">
        <v>513</v>
      </c>
      <c r="G578" s="3" t="s">
        <v>514</v>
      </c>
      <c r="H578" s="3" t="s">
        <v>515</v>
      </c>
      <c r="I578" s="3" t="s">
        <v>516</v>
      </c>
      <c r="J578" s="10"/>
      <c r="K578" s="4">
        <v>6</v>
      </c>
      <c r="L578" s="5" t="s">
        <v>1069</v>
      </c>
      <c r="M578" s="12" t="s">
        <v>29</v>
      </c>
      <c r="N578" s="7">
        <f t="shared" si="8"/>
        <v>4</v>
      </c>
      <c r="O578" s="8">
        <v>1</v>
      </c>
      <c r="P578" s="8">
        <v>1</v>
      </c>
      <c r="Q578" s="8">
        <v>1</v>
      </c>
      <c r="R578" s="8">
        <v>1</v>
      </c>
      <c r="S578" s="9">
        <f>COUNTIFS($B$3:B578,B578,$D$3:D578,D578,$H$3:H578,H578)</f>
        <v>6</v>
      </c>
    </row>
    <row r="579" spans="1:19" ht="15" customHeight="1">
      <c r="A579" s="23" t="s">
        <v>1056</v>
      </c>
      <c r="B579" s="2" t="s">
        <v>1057</v>
      </c>
      <c r="C579" s="2" t="s">
        <v>1058</v>
      </c>
      <c r="D579" s="2" t="s">
        <v>1059</v>
      </c>
      <c r="E579" s="2" t="s">
        <v>1060</v>
      </c>
      <c r="F579" s="2" t="s">
        <v>513</v>
      </c>
      <c r="G579" s="3" t="s">
        <v>514</v>
      </c>
      <c r="H579" s="3" t="s">
        <v>515</v>
      </c>
      <c r="I579" s="3" t="s">
        <v>516</v>
      </c>
      <c r="J579" s="10"/>
      <c r="K579" s="4">
        <v>7</v>
      </c>
      <c r="L579" s="5" t="s">
        <v>1070</v>
      </c>
      <c r="M579" s="6" t="s">
        <v>558</v>
      </c>
      <c r="N579" s="7">
        <f t="shared" ref="N579:N642" si="9">+SUM(O579,P579,Q579,R579)</f>
        <v>1</v>
      </c>
      <c r="O579" s="8">
        <v>1</v>
      </c>
      <c r="P579" s="8">
        <v>0</v>
      </c>
      <c r="Q579" s="8">
        <v>0</v>
      </c>
      <c r="R579" s="8">
        <v>0</v>
      </c>
      <c r="S579" s="9">
        <f>COUNTIFS($B$3:B579,B579,$D$3:D579,D579,$H$3:H579,H579)</f>
        <v>7</v>
      </c>
    </row>
    <row r="580" spans="1:19" ht="15" customHeight="1">
      <c r="A580" s="23" t="s">
        <v>1056</v>
      </c>
      <c r="B580" s="2" t="s">
        <v>1057</v>
      </c>
      <c r="C580" s="2" t="s">
        <v>1058</v>
      </c>
      <c r="D580" s="2" t="s">
        <v>1059</v>
      </c>
      <c r="E580" s="2" t="s">
        <v>1060</v>
      </c>
      <c r="F580" s="2" t="s">
        <v>513</v>
      </c>
      <c r="G580" s="3" t="s">
        <v>514</v>
      </c>
      <c r="H580" s="3" t="s">
        <v>515</v>
      </c>
      <c r="I580" s="3" t="s">
        <v>516</v>
      </c>
      <c r="J580" s="10"/>
      <c r="K580" s="4">
        <v>8</v>
      </c>
      <c r="L580" s="5" t="s">
        <v>1071</v>
      </c>
      <c r="M580" s="6" t="s">
        <v>31</v>
      </c>
      <c r="N580" s="7">
        <f t="shared" si="9"/>
        <v>50</v>
      </c>
      <c r="O580" s="8">
        <v>20</v>
      </c>
      <c r="P580" s="8">
        <v>15</v>
      </c>
      <c r="Q580" s="8">
        <v>10</v>
      </c>
      <c r="R580" s="8">
        <v>5</v>
      </c>
      <c r="S580" s="9">
        <f>COUNTIFS($B$3:B580,B580,$D$3:D580,D580,$H$3:H580,H580)</f>
        <v>8</v>
      </c>
    </row>
    <row r="581" spans="1:19" ht="15" customHeight="1">
      <c r="A581" s="23" t="s">
        <v>1056</v>
      </c>
      <c r="B581" s="2" t="s">
        <v>1057</v>
      </c>
      <c r="C581" s="2" t="s">
        <v>1058</v>
      </c>
      <c r="D581" s="2" t="s">
        <v>1059</v>
      </c>
      <c r="E581" s="2" t="s">
        <v>1060</v>
      </c>
      <c r="F581" s="2" t="s">
        <v>513</v>
      </c>
      <c r="G581" s="3" t="s">
        <v>514</v>
      </c>
      <c r="H581" s="3" t="s">
        <v>515</v>
      </c>
      <c r="I581" s="3" t="s">
        <v>516</v>
      </c>
      <c r="J581" s="10"/>
      <c r="K581" s="4">
        <v>9</v>
      </c>
      <c r="L581" s="5" t="s">
        <v>1072</v>
      </c>
      <c r="M581" s="6" t="s">
        <v>177</v>
      </c>
      <c r="N581" s="7">
        <f t="shared" si="9"/>
        <v>3</v>
      </c>
      <c r="O581" s="8">
        <v>0</v>
      </c>
      <c r="P581" s="8">
        <v>1</v>
      </c>
      <c r="Q581" s="8">
        <v>2</v>
      </c>
      <c r="R581" s="8">
        <v>0</v>
      </c>
      <c r="S581" s="9">
        <f>COUNTIFS($B$3:B581,B581,$D$3:D581,D581,$H$3:H581,H581)</f>
        <v>9</v>
      </c>
    </row>
    <row r="582" spans="1:19" ht="15" customHeight="1">
      <c r="A582" s="23" t="s">
        <v>1056</v>
      </c>
      <c r="B582" s="2" t="s">
        <v>1057</v>
      </c>
      <c r="C582" s="2" t="s">
        <v>1058</v>
      </c>
      <c r="D582" s="2" t="s">
        <v>1059</v>
      </c>
      <c r="E582" s="2" t="s">
        <v>1060</v>
      </c>
      <c r="F582" s="2" t="s">
        <v>513</v>
      </c>
      <c r="G582" s="3" t="s">
        <v>514</v>
      </c>
      <c r="H582" s="3" t="s">
        <v>515</v>
      </c>
      <c r="I582" s="3" t="s">
        <v>516</v>
      </c>
      <c r="J582" s="10"/>
      <c r="K582" s="4">
        <v>10</v>
      </c>
      <c r="L582" s="5" t="s">
        <v>1073</v>
      </c>
      <c r="M582" s="12" t="s">
        <v>141</v>
      </c>
      <c r="N582" s="7">
        <f t="shared" si="9"/>
        <v>4</v>
      </c>
      <c r="O582" s="8">
        <v>0</v>
      </c>
      <c r="P582" s="8">
        <v>0</v>
      </c>
      <c r="Q582" s="8">
        <v>0</v>
      </c>
      <c r="R582" s="13">
        <v>4</v>
      </c>
      <c r="S582" s="9">
        <f>COUNTIFS($B$3:B582,B582,$D$3:D582,D582,$H$3:H582,H582)</f>
        <v>10</v>
      </c>
    </row>
    <row r="583" spans="1:19" ht="15" customHeight="1">
      <c r="A583" s="23" t="s">
        <v>1056</v>
      </c>
      <c r="B583" s="2" t="s">
        <v>1057</v>
      </c>
      <c r="C583" s="2" t="s">
        <v>1058</v>
      </c>
      <c r="D583" s="2" t="s">
        <v>1059</v>
      </c>
      <c r="E583" s="2" t="s">
        <v>1060</v>
      </c>
      <c r="F583" s="2" t="s">
        <v>513</v>
      </c>
      <c r="G583" s="3" t="s">
        <v>514</v>
      </c>
      <c r="H583" s="3" t="s">
        <v>515</v>
      </c>
      <c r="I583" s="3" t="s">
        <v>516</v>
      </c>
      <c r="J583" s="10"/>
      <c r="K583" s="4">
        <v>11</v>
      </c>
      <c r="L583" s="5" t="s">
        <v>1074</v>
      </c>
      <c r="M583" s="6" t="s">
        <v>744</v>
      </c>
      <c r="N583" s="7">
        <f t="shared" si="9"/>
        <v>600</v>
      </c>
      <c r="O583" s="8">
        <v>200</v>
      </c>
      <c r="P583" s="8">
        <v>150</v>
      </c>
      <c r="Q583" s="8">
        <v>100</v>
      </c>
      <c r="R583" s="8">
        <v>150</v>
      </c>
      <c r="S583" s="9">
        <f>COUNTIFS($B$3:B583,B583,$D$3:D583,D583,$H$3:H583,H583)</f>
        <v>11</v>
      </c>
    </row>
    <row r="584" spans="1:19" ht="15" customHeight="1">
      <c r="A584" s="23" t="s">
        <v>1056</v>
      </c>
      <c r="B584" s="2" t="s">
        <v>1057</v>
      </c>
      <c r="C584" s="2" t="s">
        <v>1058</v>
      </c>
      <c r="D584" s="2" t="s">
        <v>1059</v>
      </c>
      <c r="E584" s="2" t="s">
        <v>1060</v>
      </c>
      <c r="F584" s="2" t="s">
        <v>513</v>
      </c>
      <c r="G584" s="3" t="s">
        <v>514</v>
      </c>
      <c r="H584" s="3" t="s">
        <v>515</v>
      </c>
      <c r="I584" s="3" t="s">
        <v>516</v>
      </c>
      <c r="J584" s="10"/>
      <c r="K584" s="4">
        <v>12</v>
      </c>
      <c r="L584" s="5" t="s">
        <v>1075</v>
      </c>
      <c r="M584" s="6" t="s">
        <v>791</v>
      </c>
      <c r="N584" s="7">
        <f t="shared" si="9"/>
        <v>4</v>
      </c>
      <c r="O584" s="8">
        <v>1</v>
      </c>
      <c r="P584" s="8">
        <v>1</v>
      </c>
      <c r="Q584" s="8">
        <v>1</v>
      </c>
      <c r="R584" s="8">
        <v>1</v>
      </c>
      <c r="S584" s="9">
        <f>COUNTIFS($B$3:B584,B584,$D$3:D584,D584,$H$3:H584,H584)</f>
        <v>12</v>
      </c>
    </row>
    <row r="585" spans="1:19" ht="15" customHeight="1">
      <c r="A585" s="23" t="s">
        <v>1056</v>
      </c>
      <c r="B585" s="2" t="s">
        <v>1057</v>
      </c>
      <c r="C585" s="2" t="s">
        <v>1058</v>
      </c>
      <c r="D585" s="2" t="s">
        <v>1059</v>
      </c>
      <c r="E585" s="2" t="s">
        <v>1060</v>
      </c>
      <c r="F585" s="2" t="s">
        <v>513</v>
      </c>
      <c r="G585" s="3" t="s">
        <v>514</v>
      </c>
      <c r="H585" s="3" t="s">
        <v>515</v>
      </c>
      <c r="I585" s="3" t="s">
        <v>516</v>
      </c>
      <c r="J585" s="10"/>
      <c r="K585" s="4">
        <v>13</v>
      </c>
      <c r="L585" s="5" t="s">
        <v>1076</v>
      </c>
      <c r="M585" s="6" t="s">
        <v>791</v>
      </c>
      <c r="N585" s="7">
        <f t="shared" si="9"/>
        <v>2</v>
      </c>
      <c r="O585" s="8">
        <v>0</v>
      </c>
      <c r="P585" s="8">
        <v>0</v>
      </c>
      <c r="Q585" s="8">
        <v>1</v>
      </c>
      <c r="R585" s="8">
        <v>1</v>
      </c>
      <c r="S585" s="9">
        <f>COUNTIFS($B$3:B585,B585,$D$3:D585,D585,$H$3:H585,H585)</f>
        <v>13</v>
      </c>
    </row>
    <row r="586" spans="1:19" ht="15" customHeight="1">
      <c r="A586" s="23" t="s">
        <v>1056</v>
      </c>
      <c r="B586" s="2" t="s">
        <v>1057</v>
      </c>
      <c r="C586" s="2" t="s">
        <v>1058</v>
      </c>
      <c r="D586" s="2" t="s">
        <v>1059</v>
      </c>
      <c r="E586" s="2" t="s">
        <v>1060</v>
      </c>
      <c r="F586" s="2" t="s">
        <v>513</v>
      </c>
      <c r="G586" s="3" t="s">
        <v>514</v>
      </c>
      <c r="H586" s="3" t="s">
        <v>515</v>
      </c>
      <c r="I586" s="3" t="s">
        <v>516</v>
      </c>
      <c r="J586" s="10"/>
      <c r="K586" s="4">
        <v>14</v>
      </c>
      <c r="L586" s="5" t="s">
        <v>1077</v>
      </c>
      <c r="M586" s="6" t="s">
        <v>558</v>
      </c>
      <c r="N586" s="7">
        <f t="shared" si="9"/>
        <v>1</v>
      </c>
      <c r="O586" s="8">
        <v>0</v>
      </c>
      <c r="P586" s="8">
        <v>0</v>
      </c>
      <c r="Q586" s="8">
        <v>0</v>
      </c>
      <c r="R586" s="8">
        <v>1</v>
      </c>
      <c r="S586" s="9">
        <f>COUNTIFS($B$3:B586,B586,$D$3:D586,D586,$H$3:H586,H586)</f>
        <v>14</v>
      </c>
    </row>
    <row r="587" spans="1:19" ht="15" customHeight="1">
      <c r="A587" s="23" t="s">
        <v>1056</v>
      </c>
      <c r="B587" s="2" t="s">
        <v>1057</v>
      </c>
      <c r="C587" s="2" t="s">
        <v>1058</v>
      </c>
      <c r="D587" s="2" t="s">
        <v>1059</v>
      </c>
      <c r="E587" s="2" t="s">
        <v>1060</v>
      </c>
      <c r="F587" s="2" t="s">
        <v>513</v>
      </c>
      <c r="G587" s="3" t="s">
        <v>514</v>
      </c>
      <c r="H587" s="3" t="s">
        <v>515</v>
      </c>
      <c r="I587" s="3" t="s">
        <v>516</v>
      </c>
      <c r="J587" s="10"/>
      <c r="K587" s="4">
        <v>15</v>
      </c>
      <c r="L587" s="5" t="s">
        <v>1078</v>
      </c>
      <c r="M587" s="6" t="s">
        <v>1079</v>
      </c>
      <c r="N587" s="7">
        <f t="shared" si="9"/>
        <v>2</v>
      </c>
      <c r="O587" s="8">
        <v>0</v>
      </c>
      <c r="P587" s="8">
        <v>0</v>
      </c>
      <c r="Q587" s="8">
        <v>1</v>
      </c>
      <c r="R587" s="8">
        <v>1</v>
      </c>
      <c r="S587" s="9">
        <f>COUNTIFS($B$3:B587,B587,$D$3:D587,D587,$H$3:H587,H587)</f>
        <v>15</v>
      </c>
    </row>
    <row r="588" spans="1:19" ht="15" customHeight="1">
      <c r="A588" s="23" t="s">
        <v>1056</v>
      </c>
      <c r="B588" s="2" t="s">
        <v>1057</v>
      </c>
      <c r="C588" s="2" t="s">
        <v>1058</v>
      </c>
      <c r="D588" s="2" t="s">
        <v>1059</v>
      </c>
      <c r="E588" s="2" t="s">
        <v>1060</v>
      </c>
      <c r="F588" s="2" t="s">
        <v>513</v>
      </c>
      <c r="G588" s="3" t="s">
        <v>514</v>
      </c>
      <c r="H588" s="3" t="s">
        <v>515</v>
      </c>
      <c r="I588" s="3" t="s">
        <v>516</v>
      </c>
      <c r="J588" s="10"/>
      <c r="K588" s="4">
        <v>16</v>
      </c>
      <c r="L588" s="5" t="s">
        <v>1080</v>
      </c>
      <c r="M588" s="6" t="s">
        <v>141</v>
      </c>
      <c r="N588" s="7">
        <f t="shared" si="9"/>
        <v>1</v>
      </c>
      <c r="O588" s="8">
        <v>0</v>
      </c>
      <c r="P588" s="8">
        <v>1</v>
      </c>
      <c r="Q588" s="8">
        <v>0</v>
      </c>
      <c r="R588" s="8">
        <v>0</v>
      </c>
      <c r="S588" s="9">
        <f>COUNTIFS($B$3:B588,B588,$D$3:D588,D588,$H$3:H588,H588)</f>
        <v>16</v>
      </c>
    </row>
    <row r="589" spans="1:19" ht="15" customHeight="1">
      <c r="A589" s="23" t="s">
        <v>1056</v>
      </c>
      <c r="B589" s="2" t="s">
        <v>1057</v>
      </c>
      <c r="C589" s="2" t="s">
        <v>1058</v>
      </c>
      <c r="D589" s="2" t="s">
        <v>1059</v>
      </c>
      <c r="E589" s="2" t="s">
        <v>1060</v>
      </c>
      <c r="F589" s="2" t="s">
        <v>513</v>
      </c>
      <c r="G589" s="3" t="s">
        <v>514</v>
      </c>
      <c r="H589" s="3" t="s">
        <v>515</v>
      </c>
      <c r="I589" s="3" t="s">
        <v>516</v>
      </c>
      <c r="J589" s="10"/>
      <c r="K589" s="4">
        <v>17</v>
      </c>
      <c r="L589" s="5" t="s">
        <v>1081</v>
      </c>
      <c r="M589" s="6" t="s">
        <v>23</v>
      </c>
      <c r="N589" s="7">
        <f t="shared" si="9"/>
        <v>12</v>
      </c>
      <c r="O589" s="8">
        <v>3</v>
      </c>
      <c r="P589" s="8">
        <v>3</v>
      </c>
      <c r="Q589" s="8">
        <v>3</v>
      </c>
      <c r="R589" s="8">
        <v>3</v>
      </c>
      <c r="S589" s="9">
        <f>COUNTIFS($B$3:B589,B589,$D$3:D589,D589,$H$3:H589,H589)</f>
        <v>17</v>
      </c>
    </row>
    <row r="590" spans="1:19" ht="15" customHeight="1">
      <c r="A590" s="23" t="s">
        <v>1056</v>
      </c>
      <c r="B590" s="2" t="s">
        <v>1057</v>
      </c>
      <c r="C590" s="2" t="s">
        <v>1058</v>
      </c>
      <c r="D590" s="2" t="s">
        <v>1059</v>
      </c>
      <c r="E590" s="2" t="s">
        <v>1060</v>
      </c>
      <c r="F590" s="2" t="s">
        <v>513</v>
      </c>
      <c r="G590" s="3" t="s">
        <v>514</v>
      </c>
      <c r="H590" s="3" t="s">
        <v>515</v>
      </c>
      <c r="I590" s="3" t="s">
        <v>516</v>
      </c>
      <c r="J590" s="10"/>
      <c r="K590" s="4">
        <v>18</v>
      </c>
      <c r="L590" s="5" t="s">
        <v>1082</v>
      </c>
      <c r="M590" s="6" t="s">
        <v>574</v>
      </c>
      <c r="N590" s="7">
        <f t="shared" si="9"/>
        <v>1</v>
      </c>
      <c r="O590" s="8">
        <v>0</v>
      </c>
      <c r="P590" s="8">
        <v>0</v>
      </c>
      <c r="Q590" s="8">
        <v>0</v>
      </c>
      <c r="R590" s="8">
        <v>1</v>
      </c>
      <c r="S590" s="9">
        <f>COUNTIFS($B$3:B590,B590,$D$3:D590,D590,$H$3:H590,H590)</f>
        <v>18</v>
      </c>
    </row>
    <row r="591" spans="1:19" ht="15" customHeight="1">
      <c r="A591" s="23" t="s">
        <v>1056</v>
      </c>
      <c r="B591" s="2" t="s">
        <v>1057</v>
      </c>
      <c r="C591" s="2" t="s">
        <v>1058</v>
      </c>
      <c r="D591" s="2" t="s">
        <v>1059</v>
      </c>
      <c r="E591" s="2" t="s">
        <v>1060</v>
      </c>
      <c r="F591" s="2" t="s">
        <v>513</v>
      </c>
      <c r="G591" s="3" t="s">
        <v>514</v>
      </c>
      <c r="H591" s="3" t="s">
        <v>515</v>
      </c>
      <c r="I591" s="3" t="s">
        <v>516</v>
      </c>
      <c r="J591" s="10"/>
      <c r="K591" s="4">
        <v>19</v>
      </c>
      <c r="L591" s="5" t="s">
        <v>1083</v>
      </c>
      <c r="M591" s="12" t="s">
        <v>397</v>
      </c>
      <c r="N591" s="7">
        <f t="shared" si="9"/>
        <v>4</v>
      </c>
      <c r="O591" s="8">
        <v>1</v>
      </c>
      <c r="P591" s="8">
        <v>1</v>
      </c>
      <c r="Q591" s="8">
        <v>1</v>
      </c>
      <c r="R591" s="8">
        <v>1</v>
      </c>
      <c r="S591" s="9">
        <f>COUNTIFS($B$3:B591,B591,$D$3:D591,D591,$H$3:H591,H591)</f>
        <v>19</v>
      </c>
    </row>
    <row r="592" spans="1:19" ht="15" customHeight="1">
      <c r="A592" s="23" t="s">
        <v>1056</v>
      </c>
      <c r="B592" s="2" t="s">
        <v>1057</v>
      </c>
      <c r="C592" s="2" t="s">
        <v>1058</v>
      </c>
      <c r="D592" s="2" t="s">
        <v>1059</v>
      </c>
      <c r="E592" s="2" t="s">
        <v>1060</v>
      </c>
      <c r="F592" s="2" t="s">
        <v>513</v>
      </c>
      <c r="G592" s="3" t="s">
        <v>514</v>
      </c>
      <c r="H592" s="3" t="s">
        <v>515</v>
      </c>
      <c r="I592" s="3" t="s">
        <v>516</v>
      </c>
      <c r="J592" s="10"/>
      <c r="K592" s="4">
        <v>20</v>
      </c>
      <c r="L592" s="5" t="s">
        <v>1084</v>
      </c>
      <c r="M592" s="6" t="s">
        <v>744</v>
      </c>
      <c r="N592" s="7">
        <f t="shared" si="9"/>
        <v>4</v>
      </c>
      <c r="O592" s="8">
        <v>1</v>
      </c>
      <c r="P592" s="8">
        <v>1</v>
      </c>
      <c r="Q592" s="8">
        <v>1</v>
      </c>
      <c r="R592" s="8">
        <v>1</v>
      </c>
      <c r="S592" s="9">
        <f>COUNTIFS($B$3:B592,B592,$D$3:D592,D592,$H$3:H592,H592)</f>
        <v>20</v>
      </c>
    </row>
    <row r="593" spans="1:19" ht="15" customHeight="1">
      <c r="A593" s="23" t="s">
        <v>1056</v>
      </c>
      <c r="B593" s="2" t="s">
        <v>1057</v>
      </c>
      <c r="C593" s="2" t="s">
        <v>1058</v>
      </c>
      <c r="D593" s="2" t="s">
        <v>1059</v>
      </c>
      <c r="E593" s="2" t="s">
        <v>1060</v>
      </c>
      <c r="F593" s="2" t="s">
        <v>513</v>
      </c>
      <c r="G593" s="3" t="s">
        <v>514</v>
      </c>
      <c r="H593" s="3" t="s">
        <v>515</v>
      </c>
      <c r="I593" s="3" t="s">
        <v>516</v>
      </c>
      <c r="J593" s="10"/>
      <c r="K593" s="4">
        <v>21</v>
      </c>
      <c r="L593" s="5" t="s">
        <v>1085</v>
      </c>
      <c r="M593" s="12" t="s">
        <v>180</v>
      </c>
      <c r="N593" s="7">
        <f t="shared" si="9"/>
        <v>4</v>
      </c>
      <c r="O593" s="8">
        <v>1</v>
      </c>
      <c r="P593" s="8">
        <v>1</v>
      </c>
      <c r="Q593" s="8">
        <v>1</v>
      </c>
      <c r="R593" s="8">
        <v>1</v>
      </c>
      <c r="S593" s="9">
        <f>COUNTIFS($B$3:B593,B593,$D$3:D593,D593,$H$3:H593,H593)</f>
        <v>21</v>
      </c>
    </row>
    <row r="594" spans="1:19" ht="15" customHeight="1">
      <c r="A594" s="23" t="s">
        <v>1056</v>
      </c>
      <c r="B594" s="2" t="s">
        <v>1057</v>
      </c>
      <c r="C594" s="2" t="s">
        <v>1058</v>
      </c>
      <c r="D594" s="2" t="s">
        <v>1059</v>
      </c>
      <c r="E594" s="2" t="s">
        <v>1060</v>
      </c>
      <c r="F594" s="2" t="s">
        <v>513</v>
      </c>
      <c r="G594" s="3" t="s">
        <v>514</v>
      </c>
      <c r="H594" s="3" t="s">
        <v>515</v>
      </c>
      <c r="I594" s="3" t="s">
        <v>516</v>
      </c>
      <c r="J594" s="10"/>
      <c r="K594" s="4">
        <v>22</v>
      </c>
      <c r="L594" s="5" t="s">
        <v>1086</v>
      </c>
      <c r="M594" s="12" t="s">
        <v>29</v>
      </c>
      <c r="N594" s="7">
        <f t="shared" si="9"/>
        <v>4</v>
      </c>
      <c r="O594" s="8">
        <v>1</v>
      </c>
      <c r="P594" s="8">
        <v>1</v>
      </c>
      <c r="Q594" s="8">
        <v>1</v>
      </c>
      <c r="R594" s="8">
        <v>1</v>
      </c>
      <c r="S594" s="9">
        <f>COUNTIFS($B$3:B594,B594,$D$3:D594,D594,$H$3:H594,H594)</f>
        <v>22</v>
      </c>
    </row>
    <row r="595" spans="1:19" ht="15" customHeight="1">
      <c r="A595" s="23" t="s">
        <v>1056</v>
      </c>
      <c r="B595" s="2" t="s">
        <v>1057</v>
      </c>
      <c r="C595" s="2" t="s">
        <v>1058</v>
      </c>
      <c r="D595" s="2" t="s">
        <v>1059</v>
      </c>
      <c r="E595" s="2" t="s">
        <v>1060</v>
      </c>
      <c r="F595" s="2" t="s">
        <v>513</v>
      </c>
      <c r="G595" s="3" t="s">
        <v>514</v>
      </c>
      <c r="H595" s="3" t="s">
        <v>515</v>
      </c>
      <c r="I595" s="3" t="s">
        <v>516</v>
      </c>
      <c r="J595" s="10"/>
      <c r="K595" s="4">
        <v>23</v>
      </c>
      <c r="L595" s="5" t="s">
        <v>1087</v>
      </c>
      <c r="M595" s="6" t="s">
        <v>744</v>
      </c>
      <c r="N595" s="7">
        <f t="shared" si="9"/>
        <v>4</v>
      </c>
      <c r="O595" s="8">
        <v>1</v>
      </c>
      <c r="P595" s="8">
        <v>1</v>
      </c>
      <c r="Q595" s="8">
        <v>1</v>
      </c>
      <c r="R595" s="8">
        <v>1</v>
      </c>
      <c r="S595" s="9">
        <f>COUNTIFS($B$3:B595,B595,$D$3:D595,D595,$H$3:H595,H595)</f>
        <v>23</v>
      </c>
    </row>
    <row r="596" spans="1:19" ht="15" customHeight="1">
      <c r="A596" s="23" t="s">
        <v>1056</v>
      </c>
      <c r="B596" s="2" t="s">
        <v>1057</v>
      </c>
      <c r="C596" s="2" t="s">
        <v>1058</v>
      </c>
      <c r="D596" s="2" t="s">
        <v>1059</v>
      </c>
      <c r="E596" s="2" t="s">
        <v>1060</v>
      </c>
      <c r="F596" s="2" t="s">
        <v>513</v>
      </c>
      <c r="G596" s="3" t="s">
        <v>514</v>
      </c>
      <c r="H596" s="3" t="s">
        <v>515</v>
      </c>
      <c r="I596" s="3" t="s">
        <v>516</v>
      </c>
      <c r="J596" s="10"/>
      <c r="K596" s="4">
        <v>24</v>
      </c>
      <c r="L596" s="5" t="s">
        <v>1088</v>
      </c>
      <c r="M596" s="6" t="s">
        <v>177</v>
      </c>
      <c r="N596" s="7">
        <f t="shared" si="9"/>
        <v>2</v>
      </c>
      <c r="O596" s="8">
        <v>0</v>
      </c>
      <c r="P596" s="8">
        <v>1</v>
      </c>
      <c r="Q596" s="8">
        <v>1</v>
      </c>
      <c r="R596" s="8">
        <v>0</v>
      </c>
      <c r="S596" s="9">
        <f>COUNTIFS($B$3:B596,B596,$D$3:D596,D596,$H$3:H596,H596)</f>
        <v>24</v>
      </c>
    </row>
    <row r="597" spans="1:19" ht="15" customHeight="1">
      <c r="A597" s="23" t="s">
        <v>1056</v>
      </c>
      <c r="B597" s="2" t="s">
        <v>1057</v>
      </c>
      <c r="C597" s="2" t="s">
        <v>1058</v>
      </c>
      <c r="D597" s="2" t="s">
        <v>1059</v>
      </c>
      <c r="E597" s="2" t="s">
        <v>1060</v>
      </c>
      <c r="F597" s="2" t="s">
        <v>513</v>
      </c>
      <c r="G597" s="3" t="s">
        <v>514</v>
      </c>
      <c r="H597" s="3" t="s">
        <v>515</v>
      </c>
      <c r="I597" s="3" t="s">
        <v>516</v>
      </c>
      <c r="J597" s="10"/>
      <c r="K597" s="4">
        <v>25</v>
      </c>
      <c r="L597" s="5" t="s">
        <v>1089</v>
      </c>
      <c r="M597" s="6" t="s">
        <v>177</v>
      </c>
      <c r="N597" s="7">
        <f t="shared" si="9"/>
        <v>2</v>
      </c>
      <c r="O597" s="8">
        <v>0</v>
      </c>
      <c r="P597" s="8">
        <v>1</v>
      </c>
      <c r="Q597" s="8">
        <v>0</v>
      </c>
      <c r="R597" s="8">
        <v>1</v>
      </c>
      <c r="S597" s="9">
        <f>COUNTIFS($B$3:B597,B597,$D$3:D597,D597,$H$3:H597,H597)</f>
        <v>25</v>
      </c>
    </row>
    <row r="598" spans="1:19" ht="15" customHeight="1">
      <c r="A598" s="23" t="s">
        <v>1056</v>
      </c>
      <c r="B598" s="2" t="s">
        <v>1057</v>
      </c>
      <c r="C598" s="2" t="s">
        <v>1058</v>
      </c>
      <c r="D598" s="2" t="s">
        <v>1059</v>
      </c>
      <c r="E598" s="2" t="s">
        <v>1060</v>
      </c>
      <c r="F598" s="2" t="s">
        <v>513</v>
      </c>
      <c r="G598" s="3" t="s">
        <v>514</v>
      </c>
      <c r="H598" s="3" t="s">
        <v>515</v>
      </c>
      <c r="I598" s="3" t="s">
        <v>516</v>
      </c>
      <c r="J598" s="10"/>
      <c r="K598" s="4">
        <v>26</v>
      </c>
      <c r="L598" s="11" t="s">
        <v>1090</v>
      </c>
      <c r="M598" s="6" t="s">
        <v>177</v>
      </c>
      <c r="N598" s="7">
        <f t="shared" si="9"/>
        <v>1</v>
      </c>
      <c r="O598" s="8">
        <v>0</v>
      </c>
      <c r="P598" s="8">
        <v>0</v>
      </c>
      <c r="Q598" s="8">
        <v>1</v>
      </c>
      <c r="R598" s="8">
        <v>0</v>
      </c>
      <c r="S598" s="9">
        <f>COUNTIFS($B$3:B598,B598,$D$3:D598,D598,$H$3:H598,H598)</f>
        <v>26</v>
      </c>
    </row>
    <row r="599" spans="1:19" ht="15" customHeight="1">
      <c r="A599" s="23" t="s">
        <v>1056</v>
      </c>
      <c r="B599" s="2" t="s">
        <v>1057</v>
      </c>
      <c r="C599" s="2" t="s">
        <v>1058</v>
      </c>
      <c r="D599" s="2" t="s">
        <v>1059</v>
      </c>
      <c r="E599" s="2" t="s">
        <v>1060</v>
      </c>
      <c r="F599" s="2" t="s">
        <v>513</v>
      </c>
      <c r="G599" s="3" t="s">
        <v>514</v>
      </c>
      <c r="H599" s="3" t="s">
        <v>515</v>
      </c>
      <c r="I599" s="3" t="s">
        <v>516</v>
      </c>
      <c r="J599" s="10"/>
      <c r="K599" s="4">
        <v>27</v>
      </c>
      <c r="L599" s="5" t="s">
        <v>1091</v>
      </c>
      <c r="M599" s="6" t="s">
        <v>177</v>
      </c>
      <c r="N599" s="7">
        <f t="shared" si="9"/>
        <v>4</v>
      </c>
      <c r="O599" s="8">
        <v>1</v>
      </c>
      <c r="P599" s="8">
        <v>1</v>
      </c>
      <c r="Q599" s="8">
        <v>1</v>
      </c>
      <c r="R599" s="8">
        <v>1</v>
      </c>
      <c r="S599" s="9">
        <f>COUNTIFS($B$3:B599,B599,$D$3:D599,D599,$H$3:H599,H599)</f>
        <v>27</v>
      </c>
    </row>
    <row r="600" spans="1:19" ht="15" customHeight="1">
      <c r="A600" s="23" t="s">
        <v>1056</v>
      </c>
      <c r="B600" s="2" t="s">
        <v>1057</v>
      </c>
      <c r="C600" s="2" t="s">
        <v>1058</v>
      </c>
      <c r="D600" s="2" t="s">
        <v>1059</v>
      </c>
      <c r="E600" s="2" t="s">
        <v>1060</v>
      </c>
      <c r="F600" s="2" t="s">
        <v>513</v>
      </c>
      <c r="G600" s="3" t="s">
        <v>514</v>
      </c>
      <c r="H600" s="3" t="s">
        <v>515</v>
      </c>
      <c r="I600" s="3" t="s">
        <v>516</v>
      </c>
      <c r="J600" s="10"/>
      <c r="K600" s="4">
        <v>28</v>
      </c>
      <c r="L600" s="5" t="s">
        <v>1092</v>
      </c>
      <c r="M600" s="12" t="s">
        <v>180</v>
      </c>
      <c r="N600" s="7">
        <f t="shared" si="9"/>
        <v>4</v>
      </c>
      <c r="O600" s="8">
        <v>1</v>
      </c>
      <c r="P600" s="8">
        <v>1</v>
      </c>
      <c r="Q600" s="8">
        <v>1</v>
      </c>
      <c r="R600" s="8">
        <v>1</v>
      </c>
      <c r="S600" s="9">
        <f>COUNTIFS($B$3:B600,B600,$D$3:D600,D600,$H$3:H600,H600)</f>
        <v>28</v>
      </c>
    </row>
    <row r="601" spans="1:19" ht="15" customHeight="1">
      <c r="A601" s="23" t="s">
        <v>1056</v>
      </c>
      <c r="B601" s="2" t="s">
        <v>1057</v>
      </c>
      <c r="C601" s="2" t="s">
        <v>1058</v>
      </c>
      <c r="D601" s="2" t="s">
        <v>1059</v>
      </c>
      <c r="E601" s="2" t="s">
        <v>1060</v>
      </c>
      <c r="F601" s="2" t="s">
        <v>513</v>
      </c>
      <c r="G601" s="3" t="s">
        <v>514</v>
      </c>
      <c r="H601" s="3" t="s">
        <v>515</v>
      </c>
      <c r="I601" s="3" t="s">
        <v>516</v>
      </c>
      <c r="J601" s="10"/>
      <c r="K601" s="4">
        <v>29</v>
      </c>
      <c r="L601" s="5" t="s">
        <v>1093</v>
      </c>
      <c r="M601" s="6" t="s">
        <v>177</v>
      </c>
      <c r="N601" s="7">
        <f t="shared" si="9"/>
        <v>4</v>
      </c>
      <c r="O601" s="8">
        <v>1</v>
      </c>
      <c r="P601" s="8">
        <v>1</v>
      </c>
      <c r="Q601" s="8">
        <v>1</v>
      </c>
      <c r="R601" s="8">
        <v>1</v>
      </c>
      <c r="S601" s="9">
        <f>COUNTIFS($B$3:B601,B601,$D$3:D601,D601,$H$3:H601,H601)</f>
        <v>29</v>
      </c>
    </row>
    <row r="602" spans="1:19" ht="15" customHeight="1">
      <c r="A602" s="23" t="s">
        <v>1056</v>
      </c>
      <c r="B602" s="2" t="s">
        <v>1057</v>
      </c>
      <c r="C602" s="2" t="s">
        <v>1058</v>
      </c>
      <c r="D602" s="2" t="s">
        <v>1059</v>
      </c>
      <c r="E602" s="2" t="s">
        <v>1060</v>
      </c>
      <c r="F602" s="2" t="s">
        <v>513</v>
      </c>
      <c r="G602" s="3" t="s">
        <v>514</v>
      </c>
      <c r="H602" s="3" t="s">
        <v>515</v>
      </c>
      <c r="I602" s="3" t="s">
        <v>516</v>
      </c>
      <c r="J602" s="10"/>
      <c r="K602" s="4">
        <v>30</v>
      </c>
      <c r="L602" s="5" t="s">
        <v>1094</v>
      </c>
      <c r="M602" s="6" t="s">
        <v>59</v>
      </c>
      <c r="N602" s="7">
        <f t="shared" si="9"/>
        <v>1</v>
      </c>
      <c r="O602" s="8">
        <v>0</v>
      </c>
      <c r="P602" s="8">
        <v>1</v>
      </c>
      <c r="Q602" s="8">
        <v>0</v>
      </c>
      <c r="R602" s="8">
        <v>0</v>
      </c>
      <c r="S602" s="9">
        <f>COUNTIFS($B$3:B602,B602,$D$3:D602,D602,$H$3:H602,H602)</f>
        <v>30</v>
      </c>
    </row>
    <row r="603" spans="1:19" ht="15" customHeight="1">
      <c r="A603" s="23" t="s">
        <v>1056</v>
      </c>
      <c r="B603" s="2" t="s">
        <v>1057</v>
      </c>
      <c r="C603" s="2" t="s">
        <v>1058</v>
      </c>
      <c r="D603" s="2" t="s">
        <v>1059</v>
      </c>
      <c r="E603" s="2" t="s">
        <v>1060</v>
      </c>
      <c r="F603" s="2" t="s">
        <v>513</v>
      </c>
      <c r="G603" s="3" t="s">
        <v>514</v>
      </c>
      <c r="H603" s="3" t="s">
        <v>515</v>
      </c>
      <c r="I603" s="3" t="s">
        <v>516</v>
      </c>
      <c r="J603" s="10"/>
      <c r="K603" s="4">
        <v>31</v>
      </c>
      <c r="L603" s="5" t="s">
        <v>1095</v>
      </c>
      <c r="M603" s="6" t="s">
        <v>558</v>
      </c>
      <c r="N603" s="7">
        <f t="shared" si="9"/>
        <v>1</v>
      </c>
      <c r="O603" s="8">
        <v>0</v>
      </c>
      <c r="P603" s="8">
        <v>1</v>
      </c>
      <c r="Q603" s="8">
        <v>0</v>
      </c>
      <c r="R603" s="8">
        <v>0</v>
      </c>
      <c r="S603" s="9">
        <f>COUNTIFS($B$3:B603,B603,$D$3:D603,D603,$H$3:H603,H603)</f>
        <v>31</v>
      </c>
    </row>
    <row r="604" spans="1:19" ht="15" customHeight="1">
      <c r="A604" s="23" t="s">
        <v>1056</v>
      </c>
      <c r="B604" s="2" t="s">
        <v>1057</v>
      </c>
      <c r="C604" s="2" t="s">
        <v>1058</v>
      </c>
      <c r="D604" s="2" t="s">
        <v>1059</v>
      </c>
      <c r="E604" s="2" t="s">
        <v>1060</v>
      </c>
      <c r="F604" s="2" t="s">
        <v>513</v>
      </c>
      <c r="G604" s="3" t="s">
        <v>514</v>
      </c>
      <c r="H604" s="3" t="s">
        <v>515</v>
      </c>
      <c r="I604" s="3" t="s">
        <v>516</v>
      </c>
      <c r="J604" s="10"/>
      <c r="K604" s="4">
        <v>32</v>
      </c>
      <c r="L604" s="5" t="s">
        <v>1096</v>
      </c>
      <c r="M604" s="6" t="s">
        <v>558</v>
      </c>
      <c r="N604" s="7">
        <f t="shared" si="9"/>
        <v>1</v>
      </c>
      <c r="O604" s="8">
        <v>0</v>
      </c>
      <c r="P604" s="8">
        <v>0</v>
      </c>
      <c r="Q604" s="8">
        <v>0</v>
      </c>
      <c r="R604" s="8">
        <v>1</v>
      </c>
      <c r="S604" s="9">
        <f>COUNTIFS($B$3:B604,B604,$D$3:D604,D604,$H$3:H604,H604)</f>
        <v>32</v>
      </c>
    </row>
    <row r="605" spans="1:19" ht="15" customHeight="1">
      <c r="A605" s="23" t="s">
        <v>1056</v>
      </c>
      <c r="B605" s="2" t="s">
        <v>1057</v>
      </c>
      <c r="C605" s="2" t="s">
        <v>1058</v>
      </c>
      <c r="D605" s="2" t="s">
        <v>1059</v>
      </c>
      <c r="E605" s="2" t="s">
        <v>1060</v>
      </c>
      <c r="F605" s="2" t="s">
        <v>513</v>
      </c>
      <c r="G605" s="3" t="s">
        <v>514</v>
      </c>
      <c r="H605" s="3" t="s">
        <v>515</v>
      </c>
      <c r="I605" s="3" t="s">
        <v>516</v>
      </c>
      <c r="J605" s="14"/>
      <c r="K605" s="4">
        <v>33</v>
      </c>
      <c r="L605" s="5" t="s">
        <v>1097</v>
      </c>
      <c r="M605" s="6" t="s">
        <v>558</v>
      </c>
      <c r="N605" s="7">
        <f t="shared" si="9"/>
        <v>2</v>
      </c>
      <c r="O605" s="8">
        <v>0</v>
      </c>
      <c r="P605" s="8">
        <v>2</v>
      </c>
      <c r="Q605" s="8">
        <v>0</v>
      </c>
      <c r="R605" s="8">
        <v>0</v>
      </c>
      <c r="S605" s="9">
        <f>COUNTIFS($B$3:B605,B605,$D$3:D605,D605,$H$3:H605,H605)</f>
        <v>33</v>
      </c>
    </row>
    <row r="606" spans="1:19" ht="15" customHeight="1">
      <c r="A606" s="23" t="s">
        <v>1098</v>
      </c>
      <c r="B606" s="23" t="s">
        <v>1099</v>
      </c>
      <c r="C606" s="23" t="s">
        <v>1100</v>
      </c>
      <c r="D606" s="2" t="s">
        <v>1101</v>
      </c>
      <c r="E606" s="2" t="s">
        <v>1102</v>
      </c>
      <c r="F606" s="2" t="s">
        <v>1103</v>
      </c>
      <c r="G606" s="3" t="s">
        <v>1104</v>
      </c>
      <c r="H606" s="3" t="s">
        <v>1105</v>
      </c>
      <c r="I606" s="3" t="s">
        <v>1106</v>
      </c>
      <c r="J606" s="3"/>
      <c r="K606" s="4">
        <v>1</v>
      </c>
      <c r="L606" s="5" t="s">
        <v>1107</v>
      </c>
      <c r="M606" s="6" t="s">
        <v>177</v>
      </c>
      <c r="N606" s="7">
        <f t="shared" si="9"/>
        <v>8</v>
      </c>
      <c r="O606" s="18">
        <v>2</v>
      </c>
      <c r="P606" s="8">
        <v>2</v>
      </c>
      <c r="Q606" s="8">
        <v>2</v>
      </c>
      <c r="R606" s="8">
        <v>2</v>
      </c>
      <c r="S606" s="9">
        <f>COUNTIFS($B$3:B606,B606,$D$3:D606,D606,$H$3:H606,H606)</f>
        <v>1</v>
      </c>
    </row>
    <row r="607" spans="1:19" ht="15" customHeight="1">
      <c r="A607" s="23" t="s">
        <v>1098</v>
      </c>
      <c r="B607" s="23" t="s">
        <v>1099</v>
      </c>
      <c r="C607" s="23" t="s">
        <v>1100</v>
      </c>
      <c r="D607" s="2" t="s">
        <v>1101</v>
      </c>
      <c r="E607" s="2" t="s">
        <v>1102</v>
      </c>
      <c r="F607" s="2" t="s">
        <v>1103</v>
      </c>
      <c r="G607" s="3" t="s">
        <v>1104</v>
      </c>
      <c r="H607" s="3" t="s">
        <v>1105</v>
      </c>
      <c r="I607" s="3" t="s">
        <v>1106</v>
      </c>
      <c r="J607" s="10"/>
      <c r="K607" s="4">
        <v>2</v>
      </c>
      <c r="L607" s="5" t="s">
        <v>1108</v>
      </c>
      <c r="M607" s="6" t="s">
        <v>99</v>
      </c>
      <c r="N607" s="7">
        <f t="shared" si="9"/>
        <v>2</v>
      </c>
      <c r="O607" s="19">
        <v>1</v>
      </c>
      <c r="P607" s="8">
        <v>1</v>
      </c>
      <c r="Q607" s="8">
        <v>0</v>
      </c>
      <c r="R607" s="8">
        <v>0</v>
      </c>
      <c r="S607" s="9">
        <f>COUNTIFS($B$3:B607,B607,$D$3:D607,D607,$H$3:H607,H607)</f>
        <v>2</v>
      </c>
    </row>
    <row r="608" spans="1:19" ht="15" customHeight="1">
      <c r="A608" s="23" t="s">
        <v>1098</v>
      </c>
      <c r="B608" s="23" t="s">
        <v>1099</v>
      </c>
      <c r="C608" s="23" t="s">
        <v>1100</v>
      </c>
      <c r="D608" s="2" t="s">
        <v>1101</v>
      </c>
      <c r="E608" s="2" t="s">
        <v>1102</v>
      </c>
      <c r="F608" s="2" t="s">
        <v>1103</v>
      </c>
      <c r="G608" s="3" t="s">
        <v>1104</v>
      </c>
      <c r="H608" s="3" t="s">
        <v>1105</v>
      </c>
      <c r="I608" s="3" t="s">
        <v>1106</v>
      </c>
      <c r="J608" s="10"/>
      <c r="K608" s="4">
        <v>3</v>
      </c>
      <c r="L608" s="5" t="s">
        <v>1109</v>
      </c>
      <c r="M608" s="6" t="s">
        <v>1110</v>
      </c>
      <c r="N608" s="7">
        <f t="shared" si="9"/>
        <v>92</v>
      </c>
      <c r="O608" s="19">
        <v>30</v>
      </c>
      <c r="P608" s="8">
        <v>30</v>
      </c>
      <c r="Q608" s="8">
        <v>16</v>
      </c>
      <c r="R608" s="8">
        <v>16</v>
      </c>
      <c r="S608" s="9">
        <f>COUNTIFS($B$3:B608,B608,$D$3:D608,D608,$H$3:H608,H608)</f>
        <v>3</v>
      </c>
    </row>
    <row r="609" spans="1:19" ht="15" customHeight="1">
      <c r="A609" s="23" t="s">
        <v>1098</v>
      </c>
      <c r="B609" s="23" t="s">
        <v>1099</v>
      </c>
      <c r="C609" s="23" t="s">
        <v>1100</v>
      </c>
      <c r="D609" s="2" t="s">
        <v>1101</v>
      </c>
      <c r="E609" s="2" t="s">
        <v>1102</v>
      </c>
      <c r="F609" s="2" t="s">
        <v>1103</v>
      </c>
      <c r="G609" s="3" t="s">
        <v>1104</v>
      </c>
      <c r="H609" s="3" t="s">
        <v>1105</v>
      </c>
      <c r="I609" s="3" t="s">
        <v>1106</v>
      </c>
      <c r="J609" s="10"/>
      <c r="K609" s="4">
        <v>4</v>
      </c>
      <c r="L609" s="5" t="s">
        <v>1111</v>
      </c>
      <c r="M609" s="6" t="s">
        <v>86</v>
      </c>
      <c r="N609" s="7">
        <f t="shared" si="9"/>
        <v>1</v>
      </c>
      <c r="O609" s="19">
        <v>0</v>
      </c>
      <c r="P609" s="8">
        <v>0</v>
      </c>
      <c r="Q609" s="8">
        <v>0</v>
      </c>
      <c r="R609" s="8">
        <v>1</v>
      </c>
      <c r="S609" s="9">
        <f>COUNTIFS($B$3:B609,B609,$D$3:D609,D609,$H$3:H609,H609)</f>
        <v>4</v>
      </c>
    </row>
    <row r="610" spans="1:19" ht="15" customHeight="1">
      <c r="A610" s="23" t="s">
        <v>1098</v>
      </c>
      <c r="B610" s="23" t="s">
        <v>1099</v>
      </c>
      <c r="C610" s="23" t="s">
        <v>1100</v>
      </c>
      <c r="D610" s="2" t="s">
        <v>1101</v>
      </c>
      <c r="E610" s="2" t="s">
        <v>1102</v>
      </c>
      <c r="F610" s="2" t="s">
        <v>1103</v>
      </c>
      <c r="G610" s="3" t="s">
        <v>1104</v>
      </c>
      <c r="H610" s="3" t="s">
        <v>1105</v>
      </c>
      <c r="I610" s="3" t="s">
        <v>1106</v>
      </c>
      <c r="J610" s="10"/>
      <c r="K610" s="4">
        <v>5</v>
      </c>
      <c r="L610" s="5" t="s">
        <v>1112</v>
      </c>
      <c r="M610" s="6" t="s">
        <v>1113</v>
      </c>
      <c r="N610" s="7">
        <f t="shared" si="9"/>
        <v>4</v>
      </c>
      <c r="O610" s="19">
        <v>1</v>
      </c>
      <c r="P610" s="8">
        <v>1</v>
      </c>
      <c r="Q610" s="8">
        <v>1</v>
      </c>
      <c r="R610" s="8">
        <v>1</v>
      </c>
      <c r="S610" s="9">
        <f>COUNTIFS($B$3:B610,B610,$D$3:D610,D610,$H$3:H610,H610)</f>
        <v>5</v>
      </c>
    </row>
    <row r="611" spans="1:19" ht="15" customHeight="1">
      <c r="A611" s="23" t="s">
        <v>1098</v>
      </c>
      <c r="B611" s="23" t="s">
        <v>1099</v>
      </c>
      <c r="C611" s="23" t="s">
        <v>1100</v>
      </c>
      <c r="D611" s="2" t="s">
        <v>1101</v>
      </c>
      <c r="E611" s="2" t="s">
        <v>1102</v>
      </c>
      <c r="F611" s="2" t="s">
        <v>1103</v>
      </c>
      <c r="G611" s="3" t="s">
        <v>1104</v>
      </c>
      <c r="H611" s="3" t="s">
        <v>1105</v>
      </c>
      <c r="I611" s="3" t="s">
        <v>1106</v>
      </c>
      <c r="J611" s="10"/>
      <c r="K611" s="4">
        <v>6</v>
      </c>
      <c r="L611" s="5" t="s">
        <v>1114</v>
      </c>
      <c r="M611" s="6" t="s">
        <v>599</v>
      </c>
      <c r="N611" s="7">
        <f t="shared" si="9"/>
        <v>12</v>
      </c>
      <c r="O611" s="19">
        <v>3</v>
      </c>
      <c r="P611" s="8">
        <v>3</v>
      </c>
      <c r="Q611" s="8">
        <v>3</v>
      </c>
      <c r="R611" s="8">
        <v>3</v>
      </c>
      <c r="S611" s="9">
        <f>COUNTIFS($B$3:B611,B611,$D$3:D611,D611,$H$3:H611,H611)</f>
        <v>6</v>
      </c>
    </row>
    <row r="612" spans="1:19" ht="15" customHeight="1">
      <c r="A612" s="23" t="s">
        <v>1098</v>
      </c>
      <c r="B612" s="23" t="s">
        <v>1099</v>
      </c>
      <c r="C612" s="23" t="s">
        <v>1100</v>
      </c>
      <c r="D612" s="2" t="s">
        <v>1101</v>
      </c>
      <c r="E612" s="2" t="s">
        <v>1102</v>
      </c>
      <c r="F612" s="2" t="s">
        <v>1103</v>
      </c>
      <c r="G612" s="3" t="s">
        <v>1104</v>
      </c>
      <c r="H612" s="3" t="s">
        <v>1105</v>
      </c>
      <c r="I612" s="3" t="s">
        <v>1106</v>
      </c>
      <c r="J612" s="10"/>
      <c r="K612" s="4">
        <v>7</v>
      </c>
      <c r="L612" s="5" t="s">
        <v>1115</v>
      </c>
      <c r="M612" s="6" t="s">
        <v>599</v>
      </c>
      <c r="N612" s="7">
        <f t="shared" si="9"/>
        <v>12</v>
      </c>
      <c r="O612" s="19">
        <v>3</v>
      </c>
      <c r="P612" s="8">
        <v>3</v>
      </c>
      <c r="Q612" s="8">
        <v>3</v>
      </c>
      <c r="R612" s="8">
        <v>3</v>
      </c>
      <c r="S612" s="9">
        <f>COUNTIFS($B$3:B612,B612,$D$3:D612,D612,$H$3:H612,H612)</f>
        <v>7</v>
      </c>
    </row>
    <row r="613" spans="1:19" ht="15" customHeight="1">
      <c r="A613" s="23" t="s">
        <v>1098</v>
      </c>
      <c r="B613" s="23" t="s">
        <v>1099</v>
      </c>
      <c r="C613" s="23" t="s">
        <v>1100</v>
      </c>
      <c r="D613" s="2" t="s">
        <v>1101</v>
      </c>
      <c r="E613" s="2" t="s">
        <v>1102</v>
      </c>
      <c r="F613" s="2" t="s">
        <v>1103</v>
      </c>
      <c r="G613" s="3" t="s">
        <v>1104</v>
      </c>
      <c r="H613" s="3" t="s">
        <v>1105</v>
      </c>
      <c r="I613" s="3" t="s">
        <v>1106</v>
      </c>
      <c r="J613" s="10"/>
      <c r="K613" s="4">
        <v>8</v>
      </c>
      <c r="L613" s="5" t="s">
        <v>1116</v>
      </c>
      <c r="M613" s="6" t="s">
        <v>599</v>
      </c>
      <c r="N613" s="7">
        <f t="shared" si="9"/>
        <v>4</v>
      </c>
      <c r="O613" s="19">
        <v>1</v>
      </c>
      <c r="P613" s="8">
        <v>1</v>
      </c>
      <c r="Q613" s="8">
        <v>1</v>
      </c>
      <c r="R613" s="8">
        <v>1</v>
      </c>
      <c r="S613" s="9">
        <f>COUNTIFS($B$3:B613,B613,$D$3:D613,D613,$H$3:H613,H613)</f>
        <v>8</v>
      </c>
    </row>
    <row r="614" spans="1:19" ht="15" customHeight="1">
      <c r="A614" s="23" t="s">
        <v>1098</v>
      </c>
      <c r="B614" s="23" t="s">
        <v>1099</v>
      </c>
      <c r="C614" s="23" t="s">
        <v>1100</v>
      </c>
      <c r="D614" s="2" t="s">
        <v>1101</v>
      </c>
      <c r="E614" s="2" t="s">
        <v>1102</v>
      </c>
      <c r="F614" s="2" t="s">
        <v>1103</v>
      </c>
      <c r="G614" s="3" t="s">
        <v>1104</v>
      </c>
      <c r="H614" s="3" t="s">
        <v>1105</v>
      </c>
      <c r="I614" s="3" t="s">
        <v>1106</v>
      </c>
      <c r="J614" s="10"/>
      <c r="K614" s="4">
        <v>9</v>
      </c>
      <c r="L614" s="5" t="s">
        <v>1117</v>
      </c>
      <c r="M614" s="6" t="s">
        <v>1118</v>
      </c>
      <c r="N614" s="7">
        <f t="shared" si="9"/>
        <v>1</v>
      </c>
      <c r="O614" s="19">
        <v>0</v>
      </c>
      <c r="P614" s="8">
        <v>0</v>
      </c>
      <c r="Q614" s="8">
        <v>1</v>
      </c>
      <c r="R614" s="8">
        <v>0</v>
      </c>
      <c r="S614" s="9">
        <f>COUNTIFS($B$3:B614,B614,$D$3:D614,D614,$H$3:H614,H614)</f>
        <v>9</v>
      </c>
    </row>
    <row r="615" spans="1:19" ht="15" customHeight="1">
      <c r="A615" s="23" t="s">
        <v>1098</v>
      </c>
      <c r="B615" s="23" t="s">
        <v>1099</v>
      </c>
      <c r="C615" s="23" t="s">
        <v>1100</v>
      </c>
      <c r="D615" s="2" t="s">
        <v>1101</v>
      </c>
      <c r="E615" s="2" t="s">
        <v>1102</v>
      </c>
      <c r="F615" s="2" t="s">
        <v>1103</v>
      </c>
      <c r="G615" s="3" t="s">
        <v>1104</v>
      </c>
      <c r="H615" s="3" t="s">
        <v>1105</v>
      </c>
      <c r="I615" s="3" t="s">
        <v>1106</v>
      </c>
      <c r="J615" s="10"/>
      <c r="K615" s="4">
        <v>10</v>
      </c>
      <c r="L615" s="5" t="s">
        <v>1119</v>
      </c>
      <c r="M615" s="6" t="s">
        <v>1120</v>
      </c>
      <c r="N615" s="7">
        <f t="shared" si="9"/>
        <v>5</v>
      </c>
      <c r="O615" s="19">
        <v>0</v>
      </c>
      <c r="P615" s="8">
        <v>3</v>
      </c>
      <c r="Q615" s="8">
        <v>0</v>
      </c>
      <c r="R615" s="8">
        <v>2</v>
      </c>
      <c r="S615" s="9">
        <f>COUNTIFS($B$3:B615,B615,$D$3:D615,D615,$H$3:H615,H615)</f>
        <v>10</v>
      </c>
    </row>
    <row r="616" spans="1:19" ht="15" customHeight="1">
      <c r="A616" s="23" t="s">
        <v>1098</v>
      </c>
      <c r="B616" s="23" t="s">
        <v>1099</v>
      </c>
      <c r="C616" s="23" t="s">
        <v>1100</v>
      </c>
      <c r="D616" s="2" t="s">
        <v>1101</v>
      </c>
      <c r="E616" s="2" t="s">
        <v>1102</v>
      </c>
      <c r="F616" s="2" t="s">
        <v>1103</v>
      </c>
      <c r="G616" s="3" t="s">
        <v>1104</v>
      </c>
      <c r="H616" s="3" t="s">
        <v>1105</v>
      </c>
      <c r="I616" s="3" t="s">
        <v>1106</v>
      </c>
      <c r="J616" s="10"/>
      <c r="K616" s="4">
        <v>11</v>
      </c>
      <c r="L616" s="5" t="s">
        <v>1121</v>
      </c>
      <c r="M616" s="6" t="s">
        <v>1113</v>
      </c>
      <c r="N616" s="7">
        <f t="shared" si="9"/>
        <v>4</v>
      </c>
      <c r="O616" s="19">
        <v>1</v>
      </c>
      <c r="P616" s="8">
        <v>1</v>
      </c>
      <c r="Q616" s="8">
        <v>1</v>
      </c>
      <c r="R616" s="8">
        <v>1</v>
      </c>
      <c r="S616" s="9">
        <f>COUNTIFS($B$3:B616,B616,$D$3:D616,D616,$H$3:H616,H616)</f>
        <v>11</v>
      </c>
    </row>
    <row r="617" spans="1:19" ht="15" customHeight="1">
      <c r="A617" s="23" t="s">
        <v>1098</v>
      </c>
      <c r="B617" s="23" t="s">
        <v>1099</v>
      </c>
      <c r="C617" s="23" t="s">
        <v>1100</v>
      </c>
      <c r="D617" s="2" t="s">
        <v>1101</v>
      </c>
      <c r="E617" s="2" t="s">
        <v>1102</v>
      </c>
      <c r="F617" s="2" t="s">
        <v>1103</v>
      </c>
      <c r="G617" s="3" t="s">
        <v>1104</v>
      </c>
      <c r="H617" s="3" t="s">
        <v>1105</v>
      </c>
      <c r="I617" s="3" t="s">
        <v>1106</v>
      </c>
      <c r="J617" s="10"/>
      <c r="K617" s="4">
        <v>12</v>
      </c>
      <c r="L617" s="5" t="s">
        <v>1122</v>
      </c>
      <c r="M617" s="6" t="s">
        <v>114</v>
      </c>
      <c r="N617" s="7">
        <f t="shared" si="9"/>
        <v>4</v>
      </c>
      <c r="O617" s="19">
        <v>1</v>
      </c>
      <c r="P617" s="8">
        <v>1</v>
      </c>
      <c r="Q617" s="8">
        <v>1</v>
      </c>
      <c r="R617" s="8">
        <v>1</v>
      </c>
      <c r="S617" s="9">
        <f>COUNTIFS($B$3:B617,B617,$D$3:D617,D617,$H$3:H617,H617)</f>
        <v>12</v>
      </c>
    </row>
    <row r="618" spans="1:19" ht="15" customHeight="1">
      <c r="A618" s="23" t="s">
        <v>1098</v>
      </c>
      <c r="B618" s="23" t="s">
        <v>1099</v>
      </c>
      <c r="C618" s="23" t="s">
        <v>1100</v>
      </c>
      <c r="D618" s="2" t="s">
        <v>1101</v>
      </c>
      <c r="E618" s="2" t="s">
        <v>1102</v>
      </c>
      <c r="F618" s="2" t="s">
        <v>1103</v>
      </c>
      <c r="G618" s="3" t="s">
        <v>1104</v>
      </c>
      <c r="H618" s="3" t="s">
        <v>1105</v>
      </c>
      <c r="I618" s="3" t="s">
        <v>1106</v>
      </c>
      <c r="J618" s="10"/>
      <c r="K618" s="4">
        <v>13</v>
      </c>
      <c r="L618" s="5" t="s">
        <v>1123</v>
      </c>
      <c r="M618" s="6" t="s">
        <v>114</v>
      </c>
      <c r="N618" s="7">
        <f t="shared" si="9"/>
        <v>12</v>
      </c>
      <c r="O618" s="19">
        <v>3</v>
      </c>
      <c r="P618" s="8">
        <v>3</v>
      </c>
      <c r="Q618" s="8">
        <v>3</v>
      </c>
      <c r="R618" s="8">
        <v>3</v>
      </c>
      <c r="S618" s="9">
        <f>COUNTIFS($B$3:B618,B618,$D$3:D618,D618,$H$3:H618,H618)</f>
        <v>13</v>
      </c>
    </row>
    <row r="619" spans="1:19" ht="15" customHeight="1">
      <c r="A619" s="23" t="s">
        <v>1098</v>
      </c>
      <c r="B619" s="23" t="s">
        <v>1099</v>
      </c>
      <c r="C619" s="23" t="s">
        <v>1100</v>
      </c>
      <c r="D619" s="2" t="s">
        <v>1101</v>
      </c>
      <c r="E619" s="2" t="s">
        <v>1102</v>
      </c>
      <c r="F619" s="2" t="s">
        <v>1103</v>
      </c>
      <c r="G619" s="3" t="s">
        <v>1104</v>
      </c>
      <c r="H619" s="3" t="s">
        <v>1105</v>
      </c>
      <c r="I619" s="3" t="s">
        <v>1106</v>
      </c>
      <c r="J619" s="10"/>
      <c r="K619" s="4">
        <v>14</v>
      </c>
      <c r="L619" s="11" t="s">
        <v>1124</v>
      </c>
      <c r="M619" s="12" t="s">
        <v>450</v>
      </c>
      <c r="N619" s="7">
        <f t="shared" si="9"/>
        <v>4</v>
      </c>
      <c r="O619" s="19">
        <v>0</v>
      </c>
      <c r="P619" s="8">
        <v>0</v>
      </c>
      <c r="Q619" s="8">
        <v>4</v>
      </c>
      <c r="R619" s="8">
        <v>0</v>
      </c>
      <c r="S619" s="9">
        <f>COUNTIFS($B$3:B619,B619,$D$3:D619,D619,$H$3:H619,H619)</f>
        <v>14</v>
      </c>
    </row>
    <row r="620" spans="1:19" ht="15" customHeight="1">
      <c r="A620" s="23" t="s">
        <v>1098</v>
      </c>
      <c r="B620" s="23" t="s">
        <v>1099</v>
      </c>
      <c r="C620" s="23" t="s">
        <v>1100</v>
      </c>
      <c r="D620" s="2" t="s">
        <v>1101</v>
      </c>
      <c r="E620" s="2" t="s">
        <v>1102</v>
      </c>
      <c r="F620" s="2" t="s">
        <v>1103</v>
      </c>
      <c r="G620" s="3" t="s">
        <v>1104</v>
      </c>
      <c r="H620" s="3" t="s">
        <v>1105</v>
      </c>
      <c r="I620" s="3" t="s">
        <v>1106</v>
      </c>
      <c r="J620" s="10"/>
      <c r="K620" s="4">
        <v>15</v>
      </c>
      <c r="L620" s="5" t="s">
        <v>1125</v>
      </c>
      <c r="M620" s="6" t="s">
        <v>141</v>
      </c>
      <c r="N620" s="7">
        <f t="shared" si="9"/>
        <v>1</v>
      </c>
      <c r="O620" s="19">
        <v>0</v>
      </c>
      <c r="P620" s="8">
        <v>0</v>
      </c>
      <c r="Q620" s="8">
        <v>0</v>
      </c>
      <c r="R620" s="8">
        <v>1</v>
      </c>
      <c r="S620" s="9">
        <f>COUNTIFS($B$3:B620,B620,$D$3:D620,D620,$H$3:H620,H620)</f>
        <v>15</v>
      </c>
    </row>
    <row r="621" spans="1:19" ht="15" customHeight="1">
      <c r="A621" s="23" t="s">
        <v>1098</v>
      </c>
      <c r="B621" s="23" t="s">
        <v>1099</v>
      </c>
      <c r="C621" s="23" t="s">
        <v>1100</v>
      </c>
      <c r="D621" s="2" t="s">
        <v>1101</v>
      </c>
      <c r="E621" s="2" t="s">
        <v>1102</v>
      </c>
      <c r="F621" s="2" t="s">
        <v>1103</v>
      </c>
      <c r="G621" s="3" t="s">
        <v>1104</v>
      </c>
      <c r="H621" s="3" t="s">
        <v>1105</v>
      </c>
      <c r="I621" s="3" t="s">
        <v>1106</v>
      </c>
      <c r="J621" s="10"/>
      <c r="K621" s="4">
        <v>16</v>
      </c>
      <c r="L621" s="5" t="s">
        <v>1126</v>
      </c>
      <c r="M621" s="6" t="s">
        <v>1127</v>
      </c>
      <c r="N621" s="7">
        <f t="shared" si="9"/>
        <v>3</v>
      </c>
      <c r="O621" s="19">
        <v>3</v>
      </c>
      <c r="P621" s="8">
        <v>0</v>
      </c>
      <c r="Q621" s="8">
        <v>0</v>
      </c>
      <c r="R621" s="8">
        <v>0</v>
      </c>
      <c r="S621" s="9">
        <f>COUNTIFS($B$3:B621,B621,$D$3:D621,D621,$H$3:H621,H621)</f>
        <v>16</v>
      </c>
    </row>
    <row r="622" spans="1:19" ht="15" customHeight="1">
      <c r="A622" s="23" t="s">
        <v>1098</v>
      </c>
      <c r="B622" s="23" t="s">
        <v>1099</v>
      </c>
      <c r="C622" s="23" t="s">
        <v>1100</v>
      </c>
      <c r="D622" s="2" t="s">
        <v>1101</v>
      </c>
      <c r="E622" s="2" t="s">
        <v>1102</v>
      </c>
      <c r="F622" s="2" t="s">
        <v>1103</v>
      </c>
      <c r="G622" s="3" t="s">
        <v>1104</v>
      </c>
      <c r="H622" s="3" t="s">
        <v>1105</v>
      </c>
      <c r="I622" s="3" t="s">
        <v>1106</v>
      </c>
      <c r="J622" s="10"/>
      <c r="K622" s="4">
        <v>17</v>
      </c>
      <c r="L622" s="5" t="s">
        <v>1128</v>
      </c>
      <c r="M622" s="6" t="s">
        <v>1129</v>
      </c>
      <c r="N622" s="7">
        <f t="shared" si="9"/>
        <v>1</v>
      </c>
      <c r="O622" s="19">
        <v>0</v>
      </c>
      <c r="P622" s="8">
        <v>1</v>
      </c>
      <c r="Q622" s="8">
        <v>0</v>
      </c>
      <c r="R622" s="8">
        <v>0</v>
      </c>
      <c r="S622" s="9">
        <f>COUNTIFS($B$3:B622,B622,$D$3:D622,D622,$H$3:H622,H622)</f>
        <v>17</v>
      </c>
    </row>
    <row r="623" spans="1:19" ht="15" customHeight="1">
      <c r="A623" s="23" t="s">
        <v>1098</v>
      </c>
      <c r="B623" s="23" t="s">
        <v>1099</v>
      </c>
      <c r="C623" s="23" t="s">
        <v>1100</v>
      </c>
      <c r="D623" s="2" t="s">
        <v>1101</v>
      </c>
      <c r="E623" s="2" t="s">
        <v>1102</v>
      </c>
      <c r="F623" s="2" t="s">
        <v>1103</v>
      </c>
      <c r="G623" s="3" t="s">
        <v>1104</v>
      </c>
      <c r="H623" s="3" t="s">
        <v>1105</v>
      </c>
      <c r="I623" s="3" t="s">
        <v>1106</v>
      </c>
      <c r="J623" s="10"/>
      <c r="K623" s="4">
        <v>18</v>
      </c>
      <c r="L623" s="5" t="s">
        <v>1130</v>
      </c>
      <c r="M623" s="6" t="s">
        <v>141</v>
      </c>
      <c r="N623" s="7">
        <f t="shared" si="9"/>
        <v>1</v>
      </c>
      <c r="O623" s="19">
        <v>0</v>
      </c>
      <c r="P623" s="8">
        <v>1</v>
      </c>
      <c r="Q623" s="8">
        <v>0</v>
      </c>
      <c r="R623" s="8">
        <v>0</v>
      </c>
      <c r="S623" s="9">
        <f>COUNTIFS($B$3:B623,B623,$D$3:D623,D623,$H$3:H623,H623)</f>
        <v>18</v>
      </c>
    </row>
    <row r="624" spans="1:19" ht="15" customHeight="1">
      <c r="A624" s="23" t="s">
        <v>1098</v>
      </c>
      <c r="B624" s="23" t="s">
        <v>1099</v>
      </c>
      <c r="C624" s="23" t="s">
        <v>1100</v>
      </c>
      <c r="D624" s="2" t="s">
        <v>1101</v>
      </c>
      <c r="E624" s="2" t="s">
        <v>1102</v>
      </c>
      <c r="F624" s="2" t="s">
        <v>1103</v>
      </c>
      <c r="G624" s="3" t="s">
        <v>1104</v>
      </c>
      <c r="H624" s="3" t="s">
        <v>1105</v>
      </c>
      <c r="I624" s="3" t="s">
        <v>1106</v>
      </c>
      <c r="J624" s="10"/>
      <c r="K624" s="4">
        <v>19</v>
      </c>
      <c r="L624" s="5" t="s">
        <v>1131</v>
      </c>
      <c r="M624" s="6" t="s">
        <v>141</v>
      </c>
      <c r="N624" s="7">
        <f t="shared" si="9"/>
        <v>1</v>
      </c>
      <c r="O624" s="19">
        <v>0</v>
      </c>
      <c r="P624" s="8">
        <v>1</v>
      </c>
      <c r="Q624" s="8">
        <v>0</v>
      </c>
      <c r="R624" s="8">
        <v>0</v>
      </c>
      <c r="S624" s="9">
        <f>COUNTIFS($B$3:B624,B624,$D$3:D624,D624,$H$3:H624,H624)</f>
        <v>19</v>
      </c>
    </row>
    <row r="625" spans="1:19" ht="15" customHeight="1">
      <c r="A625" s="23" t="s">
        <v>1098</v>
      </c>
      <c r="B625" s="23" t="s">
        <v>1099</v>
      </c>
      <c r="C625" s="23" t="s">
        <v>1100</v>
      </c>
      <c r="D625" s="2" t="s">
        <v>1101</v>
      </c>
      <c r="E625" s="2" t="s">
        <v>1102</v>
      </c>
      <c r="F625" s="2" t="s">
        <v>1103</v>
      </c>
      <c r="G625" s="3" t="s">
        <v>1104</v>
      </c>
      <c r="H625" s="3" t="s">
        <v>1105</v>
      </c>
      <c r="I625" s="3" t="s">
        <v>1106</v>
      </c>
      <c r="J625" s="10"/>
      <c r="K625" s="4">
        <v>20</v>
      </c>
      <c r="L625" s="5" t="s">
        <v>1132</v>
      </c>
      <c r="M625" s="6" t="s">
        <v>1120</v>
      </c>
      <c r="N625" s="7">
        <f t="shared" si="9"/>
        <v>1</v>
      </c>
      <c r="O625" s="19">
        <v>0</v>
      </c>
      <c r="P625" s="8">
        <v>1</v>
      </c>
      <c r="Q625" s="8">
        <v>0</v>
      </c>
      <c r="R625" s="8">
        <v>0</v>
      </c>
      <c r="S625" s="9">
        <f>COUNTIFS($B$3:B625,B625,$D$3:D625,D625,$H$3:H625,H625)</f>
        <v>20</v>
      </c>
    </row>
    <row r="626" spans="1:19" ht="15" customHeight="1">
      <c r="A626" s="23" t="s">
        <v>1098</v>
      </c>
      <c r="B626" s="23" t="s">
        <v>1099</v>
      </c>
      <c r="C626" s="23" t="s">
        <v>1100</v>
      </c>
      <c r="D626" s="2" t="s">
        <v>1101</v>
      </c>
      <c r="E626" s="2" t="s">
        <v>1102</v>
      </c>
      <c r="F626" s="2" t="s">
        <v>1103</v>
      </c>
      <c r="G626" s="3" t="s">
        <v>1104</v>
      </c>
      <c r="H626" s="3" t="s">
        <v>1105</v>
      </c>
      <c r="I626" s="3" t="s">
        <v>1106</v>
      </c>
      <c r="J626" s="10"/>
      <c r="K626" s="4">
        <v>21</v>
      </c>
      <c r="L626" s="5" t="s">
        <v>1133</v>
      </c>
      <c r="M626" s="6" t="s">
        <v>134</v>
      </c>
      <c r="N626" s="7">
        <f t="shared" si="9"/>
        <v>3</v>
      </c>
      <c r="O626" s="19">
        <v>0</v>
      </c>
      <c r="P626" s="8">
        <v>0</v>
      </c>
      <c r="Q626" s="8">
        <v>3</v>
      </c>
      <c r="R626" s="8">
        <v>0</v>
      </c>
      <c r="S626" s="9">
        <f>COUNTIFS($B$3:B626,B626,$D$3:D626,D626,$H$3:H626,H626)</f>
        <v>21</v>
      </c>
    </row>
    <row r="627" spans="1:19" ht="15" customHeight="1">
      <c r="A627" s="23" t="s">
        <v>1098</v>
      </c>
      <c r="B627" s="23" t="s">
        <v>1099</v>
      </c>
      <c r="C627" s="23" t="s">
        <v>1100</v>
      </c>
      <c r="D627" s="2" t="s">
        <v>1101</v>
      </c>
      <c r="E627" s="2" t="s">
        <v>1102</v>
      </c>
      <c r="F627" s="2" t="s">
        <v>1103</v>
      </c>
      <c r="G627" s="3" t="s">
        <v>1104</v>
      </c>
      <c r="H627" s="3" t="s">
        <v>1105</v>
      </c>
      <c r="I627" s="3" t="s">
        <v>1106</v>
      </c>
      <c r="J627" s="10"/>
      <c r="K627" s="4">
        <v>22</v>
      </c>
      <c r="L627" s="5" t="s">
        <v>1134</v>
      </c>
      <c r="M627" s="6" t="s">
        <v>1135</v>
      </c>
      <c r="N627" s="7">
        <f t="shared" si="9"/>
        <v>2</v>
      </c>
      <c r="O627" s="19">
        <v>0</v>
      </c>
      <c r="P627" s="8">
        <v>1</v>
      </c>
      <c r="Q627" s="8">
        <v>1</v>
      </c>
      <c r="R627" s="8">
        <v>0</v>
      </c>
      <c r="S627" s="9">
        <f>COUNTIFS($B$3:B627,B627,$D$3:D627,D627,$H$3:H627,H627)</f>
        <v>22</v>
      </c>
    </row>
    <row r="628" spans="1:19" ht="15" customHeight="1">
      <c r="A628" s="23" t="s">
        <v>1098</v>
      </c>
      <c r="B628" s="23" t="s">
        <v>1099</v>
      </c>
      <c r="C628" s="23" t="s">
        <v>1100</v>
      </c>
      <c r="D628" s="2" t="s">
        <v>1101</v>
      </c>
      <c r="E628" s="2" t="s">
        <v>1102</v>
      </c>
      <c r="F628" s="2" t="s">
        <v>1103</v>
      </c>
      <c r="G628" s="3" t="s">
        <v>1104</v>
      </c>
      <c r="H628" s="3" t="s">
        <v>1105</v>
      </c>
      <c r="I628" s="3" t="s">
        <v>1106</v>
      </c>
      <c r="J628" s="14"/>
      <c r="K628" s="4">
        <v>23</v>
      </c>
      <c r="L628" s="5" t="s">
        <v>1136</v>
      </c>
      <c r="M628" s="6" t="s">
        <v>141</v>
      </c>
      <c r="N628" s="7">
        <f t="shared" si="9"/>
        <v>1</v>
      </c>
      <c r="O628" s="19">
        <v>1</v>
      </c>
      <c r="P628" s="8">
        <v>0</v>
      </c>
      <c r="Q628" s="8">
        <v>0</v>
      </c>
      <c r="R628" s="8">
        <v>0</v>
      </c>
      <c r="S628" s="9">
        <f>COUNTIFS($B$3:B628,B628,$D$3:D628,D628,$H$3:H628,H628)</f>
        <v>23</v>
      </c>
    </row>
    <row r="629" spans="1:19" ht="15" customHeight="1">
      <c r="A629" s="28" t="s">
        <v>1137</v>
      </c>
      <c r="B629" s="28" t="s">
        <v>1138</v>
      </c>
      <c r="C629" s="28" t="s">
        <v>1139</v>
      </c>
      <c r="D629" s="2" t="s">
        <v>1140</v>
      </c>
      <c r="E629" s="2" t="s">
        <v>1141</v>
      </c>
      <c r="F629" s="2" t="s">
        <v>1142</v>
      </c>
      <c r="G629" s="2" t="s">
        <v>1143</v>
      </c>
      <c r="H629" s="2" t="s">
        <v>1144</v>
      </c>
      <c r="I629" s="2" t="s">
        <v>1145</v>
      </c>
      <c r="J629" s="2"/>
      <c r="K629" s="4">
        <v>1</v>
      </c>
      <c r="L629" s="5" t="s">
        <v>1146</v>
      </c>
      <c r="M629" s="6" t="s">
        <v>141</v>
      </c>
      <c r="N629" s="7">
        <f t="shared" si="9"/>
        <v>132</v>
      </c>
      <c r="O629" s="8">
        <v>33</v>
      </c>
      <c r="P629" s="8">
        <v>33</v>
      </c>
      <c r="Q629" s="8">
        <v>33</v>
      </c>
      <c r="R629" s="8">
        <v>33</v>
      </c>
      <c r="S629" s="9">
        <f>COUNTIFS($B$3:B629,B629,$D$3:D629,D629,$H$3:H629,H629)</f>
        <v>1</v>
      </c>
    </row>
    <row r="630" spans="1:19" ht="15" customHeight="1">
      <c r="A630" s="28" t="s">
        <v>1137</v>
      </c>
      <c r="B630" s="28" t="s">
        <v>1138</v>
      </c>
      <c r="C630" s="28" t="s">
        <v>1139</v>
      </c>
      <c r="D630" s="2" t="s">
        <v>1140</v>
      </c>
      <c r="E630" s="2" t="s">
        <v>1141</v>
      </c>
      <c r="F630" s="2" t="s">
        <v>1142</v>
      </c>
      <c r="G630" s="2" t="s">
        <v>1143</v>
      </c>
      <c r="H630" s="2" t="s">
        <v>1144</v>
      </c>
      <c r="I630" s="2" t="s">
        <v>1145</v>
      </c>
      <c r="J630" s="10"/>
      <c r="K630" s="4">
        <v>2</v>
      </c>
      <c r="L630" s="5" t="s">
        <v>1147</v>
      </c>
      <c r="M630" s="6" t="s">
        <v>96</v>
      </c>
      <c r="N630" s="7">
        <f t="shared" si="9"/>
        <v>1</v>
      </c>
      <c r="O630" s="8">
        <v>0</v>
      </c>
      <c r="P630" s="8">
        <v>0</v>
      </c>
      <c r="Q630" s="8">
        <v>1</v>
      </c>
      <c r="R630" s="8">
        <v>0</v>
      </c>
      <c r="S630" s="9">
        <f>COUNTIFS($B$3:B630,B630,$D$3:D630,D630,$H$3:H630,H630)</f>
        <v>2</v>
      </c>
    </row>
    <row r="631" spans="1:19" ht="15" customHeight="1">
      <c r="A631" s="28" t="s">
        <v>1137</v>
      </c>
      <c r="B631" s="28" t="s">
        <v>1138</v>
      </c>
      <c r="C631" s="28" t="s">
        <v>1139</v>
      </c>
      <c r="D631" s="2" t="s">
        <v>1140</v>
      </c>
      <c r="E631" s="2" t="s">
        <v>1141</v>
      </c>
      <c r="F631" s="2" t="s">
        <v>1142</v>
      </c>
      <c r="G631" s="2" t="s">
        <v>1143</v>
      </c>
      <c r="H631" s="2" t="s">
        <v>1144</v>
      </c>
      <c r="I631" s="2" t="s">
        <v>1145</v>
      </c>
      <c r="J631" s="10"/>
      <c r="K631" s="4">
        <v>3</v>
      </c>
      <c r="L631" s="5" t="s">
        <v>1148</v>
      </c>
      <c r="M631" s="6" t="s">
        <v>180</v>
      </c>
      <c r="N631" s="7">
        <f t="shared" si="9"/>
        <v>108</v>
      </c>
      <c r="O631" s="8">
        <v>27</v>
      </c>
      <c r="P631" s="8">
        <v>27</v>
      </c>
      <c r="Q631" s="8">
        <v>27</v>
      </c>
      <c r="R631" s="8">
        <v>27</v>
      </c>
      <c r="S631" s="9">
        <f>COUNTIFS($B$3:B631,B631,$D$3:D631,D631,$H$3:H631,H631)</f>
        <v>3</v>
      </c>
    </row>
    <row r="632" spans="1:19" ht="15" customHeight="1">
      <c r="A632" s="28" t="s">
        <v>1137</v>
      </c>
      <c r="B632" s="28" t="s">
        <v>1138</v>
      </c>
      <c r="C632" s="28" t="s">
        <v>1139</v>
      </c>
      <c r="D632" s="2" t="s">
        <v>1140</v>
      </c>
      <c r="E632" s="2" t="s">
        <v>1141</v>
      </c>
      <c r="F632" s="2" t="s">
        <v>1142</v>
      </c>
      <c r="G632" s="2" t="s">
        <v>1143</v>
      </c>
      <c r="H632" s="2" t="s">
        <v>1144</v>
      </c>
      <c r="I632" s="2" t="s">
        <v>1145</v>
      </c>
      <c r="J632" s="10"/>
      <c r="K632" s="4">
        <v>4</v>
      </c>
      <c r="L632" s="5" t="s">
        <v>1149</v>
      </c>
      <c r="M632" s="6" t="s">
        <v>141</v>
      </c>
      <c r="N632" s="7">
        <f t="shared" si="9"/>
        <v>35</v>
      </c>
      <c r="O632" s="8">
        <v>9</v>
      </c>
      <c r="P632" s="8">
        <v>9</v>
      </c>
      <c r="Q632" s="8">
        <v>9</v>
      </c>
      <c r="R632" s="8">
        <v>8</v>
      </c>
      <c r="S632" s="9">
        <f>COUNTIFS($B$3:B632,B632,$D$3:D632,D632,$H$3:H632,H632)</f>
        <v>4</v>
      </c>
    </row>
    <row r="633" spans="1:19" ht="15" customHeight="1">
      <c r="A633" s="28" t="s">
        <v>1137</v>
      </c>
      <c r="B633" s="28" t="s">
        <v>1138</v>
      </c>
      <c r="C633" s="28" t="s">
        <v>1139</v>
      </c>
      <c r="D633" s="2" t="s">
        <v>1140</v>
      </c>
      <c r="E633" s="2" t="s">
        <v>1141</v>
      </c>
      <c r="F633" s="2" t="s">
        <v>1142</v>
      </c>
      <c r="G633" s="2" t="s">
        <v>1143</v>
      </c>
      <c r="H633" s="2" t="s">
        <v>1144</v>
      </c>
      <c r="I633" s="2" t="s">
        <v>1145</v>
      </c>
      <c r="J633" s="10"/>
      <c r="K633" s="4">
        <v>5</v>
      </c>
      <c r="L633" s="5" t="s">
        <v>1150</v>
      </c>
      <c r="M633" s="6" t="s">
        <v>96</v>
      </c>
      <c r="N633" s="7">
        <f t="shared" si="9"/>
        <v>1</v>
      </c>
      <c r="O633" s="8">
        <v>0</v>
      </c>
      <c r="P633" s="8">
        <v>0</v>
      </c>
      <c r="Q633" s="8">
        <v>1</v>
      </c>
      <c r="R633" s="8">
        <v>0</v>
      </c>
      <c r="S633" s="9">
        <f>COUNTIFS($B$3:B633,B633,$D$3:D633,D633,$H$3:H633,H633)</f>
        <v>5</v>
      </c>
    </row>
    <row r="634" spans="1:19" ht="15" customHeight="1">
      <c r="A634" s="28" t="s">
        <v>1137</v>
      </c>
      <c r="B634" s="28" t="s">
        <v>1138</v>
      </c>
      <c r="C634" s="28" t="s">
        <v>1139</v>
      </c>
      <c r="D634" s="2" t="s">
        <v>1140</v>
      </c>
      <c r="E634" s="2" t="s">
        <v>1141</v>
      </c>
      <c r="F634" s="2" t="s">
        <v>1142</v>
      </c>
      <c r="G634" s="2" t="s">
        <v>1143</v>
      </c>
      <c r="H634" s="2" t="s">
        <v>1144</v>
      </c>
      <c r="I634" s="2" t="s">
        <v>1145</v>
      </c>
      <c r="J634" s="10"/>
      <c r="K634" s="4">
        <v>6</v>
      </c>
      <c r="L634" s="5" t="s">
        <v>1151</v>
      </c>
      <c r="M634" s="12" t="s">
        <v>96</v>
      </c>
      <c r="N634" s="7">
        <f t="shared" si="9"/>
        <v>1</v>
      </c>
      <c r="O634" s="8">
        <v>0</v>
      </c>
      <c r="P634" s="8">
        <v>0</v>
      </c>
      <c r="Q634" s="8">
        <v>0</v>
      </c>
      <c r="R634" s="8">
        <v>1</v>
      </c>
      <c r="S634" s="9">
        <f>COUNTIFS($B$3:B634,B634,$D$3:D634,D634,$H$3:H634,H634)</f>
        <v>6</v>
      </c>
    </row>
    <row r="635" spans="1:19" ht="15" customHeight="1">
      <c r="A635" s="28" t="s">
        <v>1137</v>
      </c>
      <c r="B635" s="28" t="s">
        <v>1138</v>
      </c>
      <c r="C635" s="28" t="s">
        <v>1139</v>
      </c>
      <c r="D635" s="2" t="s">
        <v>1140</v>
      </c>
      <c r="E635" s="2" t="s">
        <v>1141</v>
      </c>
      <c r="F635" s="2" t="s">
        <v>1142</v>
      </c>
      <c r="G635" s="2" t="s">
        <v>1143</v>
      </c>
      <c r="H635" s="2" t="s">
        <v>1144</v>
      </c>
      <c r="I635" s="2" t="s">
        <v>1145</v>
      </c>
      <c r="J635" s="10"/>
      <c r="K635" s="4">
        <v>7</v>
      </c>
      <c r="L635" s="5" t="s">
        <v>1152</v>
      </c>
      <c r="M635" s="12" t="s">
        <v>96</v>
      </c>
      <c r="N635" s="7">
        <f t="shared" si="9"/>
        <v>1</v>
      </c>
      <c r="O635" s="8">
        <v>0</v>
      </c>
      <c r="P635" s="8">
        <v>0</v>
      </c>
      <c r="Q635" s="8">
        <v>0</v>
      </c>
      <c r="R635" s="8">
        <v>1</v>
      </c>
      <c r="S635" s="9">
        <f>COUNTIFS($B$3:B635,B635,$D$3:D635,D635,$H$3:H635,H635)</f>
        <v>7</v>
      </c>
    </row>
    <row r="636" spans="1:19" ht="15" customHeight="1">
      <c r="A636" s="28" t="s">
        <v>1137</v>
      </c>
      <c r="B636" s="28" t="s">
        <v>1138</v>
      </c>
      <c r="C636" s="28" t="s">
        <v>1139</v>
      </c>
      <c r="D636" s="2" t="s">
        <v>1140</v>
      </c>
      <c r="E636" s="2" t="s">
        <v>1141</v>
      </c>
      <c r="F636" s="2" t="s">
        <v>1142</v>
      </c>
      <c r="G636" s="2" t="s">
        <v>1143</v>
      </c>
      <c r="H636" s="2" t="s">
        <v>1144</v>
      </c>
      <c r="I636" s="2" t="s">
        <v>1145</v>
      </c>
      <c r="J636" s="10"/>
      <c r="K636" s="4">
        <v>8</v>
      </c>
      <c r="L636" s="5" t="s">
        <v>1153</v>
      </c>
      <c r="M636" s="6" t="s">
        <v>23</v>
      </c>
      <c r="N636" s="7">
        <f t="shared" si="9"/>
        <v>1</v>
      </c>
      <c r="O636" s="8">
        <v>0</v>
      </c>
      <c r="P636" s="8">
        <v>0</v>
      </c>
      <c r="Q636" s="8">
        <v>1</v>
      </c>
      <c r="R636" s="8">
        <v>0</v>
      </c>
      <c r="S636" s="9">
        <f>COUNTIFS($B$3:B636,B636,$D$3:D636,D636,$H$3:H636,H636)</f>
        <v>8</v>
      </c>
    </row>
    <row r="637" spans="1:19" ht="15" customHeight="1">
      <c r="A637" s="28" t="s">
        <v>1137</v>
      </c>
      <c r="B637" s="28" t="s">
        <v>1138</v>
      </c>
      <c r="C637" s="28" t="s">
        <v>1139</v>
      </c>
      <c r="D637" s="2" t="s">
        <v>1140</v>
      </c>
      <c r="E637" s="2" t="s">
        <v>1141</v>
      </c>
      <c r="F637" s="2" t="s">
        <v>1142</v>
      </c>
      <c r="G637" s="2" t="s">
        <v>1143</v>
      </c>
      <c r="H637" s="2" t="s">
        <v>1144</v>
      </c>
      <c r="I637" s="2" t="s">
        <v>1145</v>
      </c>
      <c r="J637" s="10"/>
      <c r="K637" s="4">
        <v>9</v>
      </c>
      <c r="L637" s="5" t="s">
        <v>1154</v>
      </c>
      <c r="M637" s="6" t="s">
        <v>1155</v>
      </c>
      <c r="N637" s="7">
        <f t="shared" si="9"/>
        <v>12</v>
      </c>
      <c r="O637" s="8">
        <v>3</v>
      </c>
      <c r="P637" s="8">
        <v>3</v>
      </c>
      <c r="Q637" s="8">
        <v>3</v>
      </c>
      <c r="R637" s="8">
        <v>3</v>
      </c>
      <c r="S637" s="9">
        <f>COUNTIFS($B$3:B637,B637,$D$3:D637,D637,$H$3:H637,H637)</f>
        <v>9</v>
      </c>
    </row>
    <row r="638" spans="1:19" ht="15" customHeight="1">
      <c r="A638" s="28" t="s">
        <v>1137</v>
      </c>
      <c r="B638" s="28" t="s">
        <v>1138</v>
      </c>
      <c r="C638" s="28" t="s">
        <v>1139</v>
      </c>
      <c r="D638" s="2" t="s">
        <v>1140</v>
      </c>
      <c r="E638" s="2" t="s">
        <v>1141</v>
      </c>
      <c r="F638" s="2" t="s">
        <v>1142</v>
      </c>
      <c r="G638" s="2" t="s">
        <v>1143</v>
      </c>
      <c r="H638" s="2" t="s">
        <v>1144</v>
      </c>
      <c r="I638" s="2" t="s">
        <v>1145</v>
      </c>
      <c r="J638" s="10"/>
      <c r="K638" s="4">
        <v>10</v>
      </c>
      <c r="L638" s="5" t="s">
        <v>1156</v>
      </c>
      <c r="M638" s="6" t="s">
        <v>96</v>
      </c>
      <c r="N638" s="7">
        <f t="shared" si="9"/>
        <v>2</v>
      </c>
      <c r="O638" s="8">
        <v>0</v>
      </c>
      <c r="P638" s="8">
        <v>1</v>
      </c>
      <c r="Q638" s="8">
        <v>0</v>
      </c>
      <c r="R638" s="8">
        <v>1</v>
      </c>
      <c r="S638" s="9">
        <f>COUNTIFS($B$3:B638,B638,$D$3:D638,D638,$H$3:H638,H638)</f>
        <v>10</v>
      </c>
    </row>
    <row r="639" spans="1:19" ht="15" customHeight="1">
      <c r="A639" s="28" t="s">
        <v>1137</v>
      </c>
      <c r="B639" s="28" t="s">
        <v>1138</v>
      </c>
      <c r="C639" s="28" t="s">
        <v>1139</v>
      </c>
      <c r="D639" s="2" t="s">
        <v>1140</v>
      </c>
      <c r="E639" s="2" t="s">
        <v>1141</v>
      </c>
      <c r="F639" s="2" t="s">
        <v>1142</v>
      </c>
      <c r="G639" s="2" t="s">
        <v>1143</v>
      </c>
      <c r="H639" s="2" t="s">
        <v>1144</v>
      </c>
      <c r="I639" s="2" t="s">
        <v>1145</v>
      </c>
      <c r="J639" s="10"/>
      <c r="K639" s="4">
        <v>11</v>
      </c>
      <c r="L639" s="5" t="s">
        <v>1157</v>
      </c>
      <c r="M639" s="6" t="s">
        <v>506</v>
      </c>
      <c r="N639" s="7">
        <f t="shared" si="9"/>
        <v>10</v>
      </c>
      <c r="O639" s="8">
        <v>4</v>
      </c>
      <c r="P639" s="8">
        <v>5</v>
      </c>
      <c r="Q639" s="8">
        <v>1</v>
      </c>
      <c r="R639" s="8">
        <v>0</v>
      </c>
      <c r="S639" s="9">
        <f>COUNTIFS($B$3:B639,B639,$D$3:D639,D639,$H$3:H639,H639)</f>
        <v>11</v>
      </c>
    </row>
    <row r="640" spans="1:19" ht="15" customHeight="1">
      <c r="A640" s="28" t="s">
        <v>1137</v>
      </c>
      <c r="B640" s="28" t="s">
        <v>1138</v>
      </c>
      <c r="C640" s="28" t="s">
        <v>1139</v>
      </c>
      <c r="D640" s="2" t="s">
        <v>1140</v>
      </c>
      <c r="E640" s="2" t="s">
        <v>1141</v>
      </c>
      <c r="F640" s="2" t="s">
        <v>1142</v>
      </c>
      <c r="G640" s="2" t="s">
        <v>1143</v>
      </c>
      <c r="H640" s="2" t="s">
        <v>1144</v>
      </c>
      <c r="I640" s="2" t="s">
        <v>1145</v>
      </c>
      <c r="J640" s="10"/>
      <c r="K640" s="4">
        <v>12</v>
      </c>
      <c r="L640" s="5" t="s">
        <v>1158</v>
      </c>
      <c r="M640" s="6" t="s">
        <v>1159</v>
      </c>
      <c r="N640" s="7">
        <f t="shared" si="9"/>
        <v>12</v>
      </c>
      <c r="O640" s="8">
        <v>0</v>
      </c>
      <c r="P640" s="8">
        <v>12</v>
      </c>
      <c r="Q640" s="8">
        <v>0</v>
      </c>
      <c r="R640" s="8">
        <v>0</v>
      </c>
      <c r="S640" s="9">
        <f>COUNTIFS($B$3:B640,B640,$D$3:D640,D640,$H$3:H640,H640)</f>
        <v>12</v>
      </c>
    </row>
    <row r="641" spans="1:19" ht="15" customHeight="1">
      <c r="A641" s="28" t="s">
        <v>1137</v>
      </c>
      <c r="B641" s="28" t="s">
        <v>1138</v>
      </c>
      <c r="C641" s="28" t="s">
        <v>1139</v>
      </c>
      <c r="D641" s="2" t="s">
        <v>1140</v>
      </c>
      <c r="E641" s="2" t="s">
        <v>1141</v>
      </c>
      <c r="F641" s="2" t="s">
        <v>1142</v>
      </c>
      <c r="G641" s="2" t="s">
        <v>1143</v>
      </c>
      <c r="H641" s="2" t="s">
        <v>1144</v>
      </c>
      <c r="I641" s="2" t="s">
        <v>1145</v>
      </c>
      <c r="J641" s="10"/>
      <c r="K641" s="4">
        <v>13</v>
      </c>
      <c r="L641" s="5" t="s">
        <v>1160</v>
      </c>
      <c r="M641" s="6" t="s">
        <v>1161</v>
      </c>
      <c r="N641" s="7">
        <f t="shared" si="9"/>
        <v>120</v>
      </c>
      <c r="O641" s="8">
        <v>30</v>
      </c>
      <c r="P641" s="8">
        <v>30</v>
      </c>
      <c r="Q641" s="8">
        <v>30</v>
      </c>
      <c r="R641" s="8">
        <v>30</v>
      </c>
      <c r="S641" s="9">
        <f>COUNTIFS($B$3:B641,B641,$D$3:D641,D641,$H$3:H641,H641)</f>
        <v>13</v>
      </c>
    </row>
    <row r="642" spans="1:19" ht="15" customHeight="1">
      <c r="A642" s="28" t="s">
        <v>1137</v>
      </c>
      <c r="B642" s="28" t="s">
        <v>1138</v>
      </c>
      <c r="C642" s="28" t="s">
        <v>1139</v>
      </c>
      <c r="D642" s="2" t="s">
        <v>1140</v>
      </c>
      <c r="E642" s="2" t="s">
        <v>1141</v>
      </c>
      <c r="F642" s="2" t="s">
        <v>1142</v>
      </c>
      <c r="G642" s="2" t="s">
        <v>1143</v>
      </c>
      <c r="H642" s="2" t="s">
        <v>1144</v>
      </c>
      <c r="I642" s="2" t="s">
        <v>1145</v>
      </c>
      <c r="J642" s="10"/>
      <c r="K642" s="4">
        <v>14</v>
      </c>
      <c r="L642" s="5" t="s">
        <v>1162</v>
      </c>
      <c r="M642" s="6" t="s">
        <v>558</v>
      </c>
      <c r="N642" s="7">
        <f t="shared" si="9"/>
        <v>1</v>
      </c>
      <c r="O642" s="8">
        <v>0</v>
      </c>
      <c r="P642" s="8">
        <v>0</v>
      </c>
      <c r="Q642" s="8">
        <v>1</v>
      </c>
      <c r="R642" s="8">
        <v>0</v>
      </c>
      <c r="S642" s="9">
        <f>COUNTIFS($B$3:B642,B642,$D$3:D642,D642,$H$3:H642,H642)</f>
        <v>14</v>
      </c>
    </row>
    <row r="643" spans="1:19" ht="15" customHeight="1">
      <c r="A643" s="28" t="s">
        <v>1137</v>
      </c>
      <c r="B643" s="28" t="s">
        <v>1138</v>
      </c>
      <c r="C643" s="28" t="s">
        <v>1139</v>
      </c>
      <c r="D643" s="2" t="s">
        <v>1140</v>
      </c>
      <c r="E643" s="2" t="s">
        <v>1141</v>
      </c>
      <c r="F643" s="2" t="s">
        <v>1142</v>
      </c>
      <c r="G643" s="2" t="s">
        <v>1143</v>
      </c>
      <c r="H643" s="2" t="s">
        <v>1144</v>
      </c>
      <c r="I643" s="2" t="s">
        <v>1145</v>
      </c>
      <c r="J643" s="10"/>
      <c r="K643" s="4">
        <v>15</v>
      </c>
      <c r="L643" s="5" t="s">
        <v>1163</v>
      </c>
      <c r="M643" s="6" t="s">
        <v>177</v>
      </c>
      <c r="N643" s="7">
        <f t="shared" ref="N643:N706" si="10">+SUM(O643,P643,Q643,R643)</f>
        <v>7</v>
      </c>
      <c r="O643" s="8">
        <v>0</v>
      </c>
      <c r="P643" s="8">
        <v>4</v>
      </c>
      <c r="Q643" s="8">
        <v>3</v>
      </c>
      <c r="R643" s="8">
        <v>0</v>
      </c>
      <c r="S643" s="9">
        <f>COUNTIFS($B$3:B643,B643,$D$3:D643,D643,$H$3:H643,H643)</f>
        <v>15</v>
      </c>
    </row>
    <row r="644" spans="1:19" ht="15" customHeight="1">
      <c r="A644" s="28" t="s">
        <v>1137</v>
      </c>
      <c r="B644" s="28" t="s">
        <v>1138</v>
      </c>
      <c r="C644" s="28" t="s">
        <v>1139</v>
      </c>
      <c r="D644" s="2" t="s">
        <v>1140</v>
      </c>
      <c r="E644" s="2" t="s">
        <v>1141</v>
      </c>
      <c r="F644" s="2" t="s">
        <v>1142</v>
      </c>
      <c r="G644" s="2" t="s">
        <v>1143</v>
      </c>
      <c r="H644" s="2" t="s">
        <v>1144</v>
      </c>
      <c r="I644" s="2" t="s">
        <v>1145</v>
      </c>
      <c r="J644" s="10"/>
      <c r="K644" s="4">
        <v>16</v>
      </c>
      <c r="L644" s="5" t="s">
        <v>1164</v>
      </c>
      <c r="M644" s="6" t="s">
        <v>1165</v>
      </c>
      <c r="N644" s="7">
        <f t="shared" si="10"/>
        <v>1</v>
      </c>
      <c r="O644" s="8">
        <v>0</v>
      </c>
      <c r="P644" s="8">
        <v>1</v>
      </c>
      <c r="Q644" s="8">
        <v>0</v>
      </c>
      <c r="R644" s="8">
        <v>0</v>
      </c>
      <c r="S644" s="9">
        <f>COUNTIFS($B$3:B644,B644,$D$3:D644,D644,$H$3:H644,H644)</f>
        <v>16</v>
      </c>
    </row>
    <row r="645" spans="1:19" ht="15" customHeight="1">
      <c r="A645" s="28" t="s">
        <v>1137</v>
      </c>
      <c r="B645" s="28" t="s">
        <v>1138</v>
      </c>
      <c r="C645" s="28" t="s">
        <v>1139</v>
      </c>
      <c r="D645" s="2" t="s">
        <v>1140</v>
      </c>
      <c r="E645" s="2" t="s">
        <v>1141</v>
      </c>
      <c r="F645" s="2" t="s">
        <v>1142</v>
      </c>
      <c r="G645" s="2" t="s">
        <v>1143</v>
      </c>
      <c r="H645" s="2" t="s">
        <v>1144</v>
      </c>
      <c r="I645" s="2" t="s">
        <v>1145</v>
      </c>
      <c r="J645" s="14"/>
      <c r="K645" s="4">
        <v>17</v>
      </c>
      <c r="L645" s="5" t="s">
        <v>1166</v>
      </c>
      <c r="M645" s="6" t="s">
        <v>1167</v>
      </c>
      <c r="N645" s="7">
        <f t="shared" si="10"/>
        <v>30</v>
      </c>
      <c r="O645" s="8">
        <v>0</v>
      </c>
      <c r="P645" s="8">
        <v>15</v>
      </c>
      <c r="Q645" s="8">
        <v>15</v>
      </c>
      <c r="R645" s="8">
        <v>0</v>
      </c>
      <c r="S645" s="9">
        <f>COUNTIFS($B$3:B645,B645,$D$3:D645,D645,$H$3:H645,H645)</f>
        <v>17</v>
      </c>
    </row>
    <row r="646" spans="1:19" ht="15" customHeight="1">
      <c r="A646" s="28" t="s">
        <v>1137</v>
      </c>
      <c r="B646" s="28" t="s">
        <v>1138</v>
      </c>
      <c r="C646" s="28" t="s">
        <v>1139</v>
      </c>
      <c r="D646" s="2" t="s">
        <v>1168</v>
      </c>
      <c r="E646" s="2" t="s">
        <v>1169</v>
      </c>
      <c r="F646" s="2" t="s">
        <v>1170</v>
      </c>
      <c r="G646" s="2" t="s">
        <v>1171</v>
      </c>
      <c r="H646" s="2" t="s">
        <v>1172</v>
      </c>
      <c r="I646" s="2" t="s">
        <v>1173</v>
      </c>
      <c r="J646" s="2"/>
      <c r="K646" s="4">
        <v>1</v>
      </c>
      <c r="L646" s="5" t="s">
        <v>1174</v>
      </c>
      <c r="M646" s="6" t="s">
        <v>173</v>
      </c>
      <c r="N646" s="7">
        <f t="shared" si="10"/>
        <v>1</v>
      </c>
      <c r="O646" s="8">
        <v>0</v>
      </c>
      <c r="P646" s="8">
        <v>0</v>
      </c>
      <c r="Q646" s="8">
        <v>0</v>
      </c>
      <c r="R646" s="8">
        <v>1</v>
      </c>
      <c r="S646" s="9">
        <f>COUNTIFS($B$3:B646,B646,$D$3:D646,D646,$H$3:H646,H646)</f>
        <v>1</v>
      </c>
    </row>
    <row r="647" spans="1:19" ht="15" customHeight="1">
      <c r="A647" s="28" t="s">
        <v>1137</v>
      </c>
      <c r="B647" s="28" t="s">
        <v>1138</v>
      </c>
      <c r="C647" s="28" t="s">
        <v>1139</v>
      </c>
      <c r="D647" s="2" t="s">
        <v>1168</v>
      </c>
      <c r="E647" s="2" t="s">
        <v>1169</v>
      </c>
      <c r="F647" s="2" t="s">
        <v>1170</v>
      </c>
      <c r="G647" s="2" t="s">
        <v>1171</v>
      </c>
      <c r="H647" s="2" t="s">
        <v>1172</v>
      </c>
      <c r="I647" s="2" t="s">
        <v>1173</v>
      </c>
      <c r="J647" s="10"/>
      <c r="K647" s="4">
        <v>2</v>
      </c>
      <c r="L647" s="5" t="s">
        <v>1175</v>
      </c>
      <c r="M647" s="6" t="s">
        <v>317</v>
      </c>
      <c r="N647" s="7">
        <f t="shared" si="10"/>
        <v>60</v>
      </c>
      <c r="O647" s="8">
        <v>15</v>
      </c>
      <c r="P647" s="8">
        <v>15</v>
      </c>
      <c r="Q647" s="8">
        <v>15</v>
      </c>
      <c r="R647" s="8">
        <v>15</v>
      </c>
      <c r="S647" s="9">
        <f>COUNTIFS($B$3:B647,B647,$D$3:D647,D647,$H$3:H647,H647)</f>
        <v>2</v>
      </c>
    </row>
    <row r="648" spans="1:19" ht="15" customHeight="1">
      <c r="A648" s="28" t="s">
        <v>1137</v>
      </c>
      <c r="B648" s="28" t="s">
        <v>1138</v>
      </c>
      <c r="C648" s="28" t="s">
        <v>1139</v>
      </c>
      <c r="D648" s="2" t="s">
        <v>1168</v>
      </c>
      <c r="E648" s="2" t="s">
        <v>1169</v>
      </c>
      <c r="F648" s="2" t="s">
        <v>1170</v>
      </c>
      <c r="G648" s="2" t="s">
        <v>1171</v>
      </c>
      <c r="H648" s="2" t="s">
        <v>1172</v>
      </c>
      <c r="I648" s="2" t="s">
        <v>1173</v>
      </c>
      <c r="J648" s="10"/>
      <c r="K648" s="4">
        <v>3</v>
      </c>
      <c r="L648" s="5" t="s">
        <v>1176</v>
      </c>
      <c r="M648" s="6" t="s">
        <v>463</v>
      </c>
      <c r="N648" s="7">
        <f t="shared" si="10"/>
        <v>1</v>
      </c>
      <c r="O648" s="8">
        <v>0</v>
      </c>
      <c r="P648" s="8">
        <v>1</v>
      </c>
      <c r="Q648" s="8">
        <v>0</v>
      </c>
      <c r="R648" s="8">
        <v>0</v>
      </c>
      <c r="S648" s="9">
        <f>COUNTIFS($B$3:B648,B648,$D$3:D648,D648,$H$3:H648,H648)</f>
        <v>3</v>
      </c>
    </row>
    <row r="649" spans="1:19" ht="15" customHeight="1">
      <c r="A649" s="28" t="s">
        <v>1137</v>
      </c>
      <c r="B649" s="28" t="s">
        <v>1138</v>
      </c>
      <c r="C649" s="28" t="s">
        <v>1139</v>
      </c>
      <c r="D649" s="2" t="s">
        <v>1168</v>
      </c>
      <c r="E649" s="2" t="s">
        <v>1169</v>
      </c>
      <c r="F649" s="2" t="s">
        <v>1170</v>
      </c>
      <c r="G649" s="2" t="s">
        <v>1171</v>
      </c>
      <c r="H649" s="2" t="s">
        <v>1172</v>
      </c>
      <c r="I649" s="2" t="s">
        <v>1173</v>
      </c>
      <c r="J649" s="10"/>
      <c r="K649" s="4">
        <v>4</v>
      </c>
      <c r="L649" s="5" t="s">
        <v>1177</v>
      </c>
      <c r="M649" s="6" t="s">
        <v>1178</v>
      </c>
      <c r="N649" s="7">
        <f t="shared" si="10"/>
        <v>12</v>
      </c>
      <c r="O649" s="8">
        <v>3</v>
      </c>
      <c r="P649" s="8">
        <v>3</v>
      </c>
      <c r="Q649" s="8">
        <v>3</v>
      </c>
      <c r="R649" s="8">
        <v>3</v>
      </c>
      <c r="S649" s="9">
        <f>COUNTIFS($B$3:B649,B649,$D$3:D649,D649,$H$3:H649,H649)</f>
        <v>4</v>
      </c>
    </row>
    <row r="650" spans="1:19" ht="15" customHeight="1">
      <c r="A650" s="28" t="s">
        <v>1137</v>
      </c>
      <c r="B650" s="28" t="s">
        <v>1138</v>
      </c>
      <c r="C650" s="28" t="s">
        <v>1139</v>
      </c>
      <c r="D650" s="2" t="s">
        <v>1168</v>
      </c>
      <c r="E650" s="2" t="s">
        <v>1169</v>
      </c>
      <c r="F650" s="2" t="s">
        <v>1170</v>
      </c>
      <c r="G650" s="2" t="s">
        <v>1171</v>
      </c>
      <c r="H650" s="2" t="s">
        <v>1172</v>
      </c>
      <c r="I650" s="2" t="s">
        <v>1173</v>
      </c>
      <c r="J650" s="10"/>
      <c r="K650" s="4">
        <v>5</v>
      </c>
      <c r="L650" s="5" t="s">
        <v>1179</v>
      </c>
      <c r="M650" s="6" t="s">
        <v>147</v>
      </c>
      <c r="N650" s="7">
        <f t="shared" si="10"/>
        <v>40</v>
      </c>
      <c r="O650" s="8">
        <v>10</v>
      </c>
      <c r="P650" s="8">
        <v>10</v>
      </c>
      <c r="Q650" s="8">
        <v>10</v>
      </c>
      <c r="R650" s="8">
        <v>10</v>
      </c>
      <c r="S650" s="9">
        <f>COUNTIFS($B$3:B650,B650,$D$3:D650,D650,$H$3:H650,H650)</f>
        <v>5</v>
      </c>
    </row>
    <row r="651" spans="1:19" ht="15" customHeight="1">
      <c r="A651" s="28" t="s">
        <v>1137</v>
      </c>
      <c r="B651" s="28" t="s">
        <v>1138</v>
      </c>
      <c r="C651" s="28" t="s">
        <v>1139</v>
      </c>
      <c r="D651" s="2" t="s">
        <v>1168</v>
      </c>
      <c r="E651" s="2" t="s">
        <v>1169</v>
      </c>
      <c r="F651" s="2" t="s">
        <v>1170</v>
      </c>
      <c r="G651" s="2" t="s">
        <v>1171</v>
      </c>
      <c r="H651" s="2" t="s">
        <v>1172</v>
      </c>
      <c r="I651" s="2" t="s">
        <v>1173</v>
      </c>
      <c r="J651" s="10"/>
      <c r="K651" s="4">
        <v>6</v>
      </c>
      <c r="L651" s="5" t="s">
        <v>1180</v>
      </c>
      <c r="M651" s="6" t="s">
        <v>147</v>
      </c>
      <c r="N651" s="7">
        <f t="shared" si="10"/>
        <v>20</v>
      </c>
      <c r="O651" s="8">
        <v>5</v>
      </c>
      <c r="P651" s="8">
        <v>5</v>
      </c>
      <c r="Q651" s="8">
        <v>5</v>
      </c>
      <c r="R651" s="8">
        <v>5</v>
      </c>
      <c r="S651" s="9">
        <f>COUNTIFS($B$3:B651,B651,$D$3:D651,D651,$H$3:H651,H651)</f>
        <v>6</v>
      </c>
    </row>
    <row r="652" spans="1:19" ht="15" customHeight="1">
      <c r="A652" s="28" t="s">
        <v>1137</v>
      </c>
      <c r="B652" s="28" t="s">
        <v>1138</v>
      </c>
      <c r="C652" s="28" t="s">
        <v>1139</v>
      </c>
      <c r="D652" s="2" t="s">
        <v>1168</v>
      </c>
      <c r="E652" s="2" t="s">
        <v>1169</v>
      </c>
      <c r="F652" s="2" t="s">
        <v>1170</v>
      </c>
      <c r="G652" s="2" t="s">
        <v>1171</v>
      </c>
      <c r="H652" s="2" t="s">
        <v>1172</v>
      </c>
      <c r="I652" s="2" t="s">
        <v>1173</v>
      </c>
      <c r="J652" s="10"/>
      <c r="K652" s="4">
        <v>7</v>
      </c>
      <c r="L652" s="5" t="s">
        <v>1181</v>
      </c>
      <c r="M652" s="6" t="s">
        <v>112</v>
      </c>
      <c r="N652" s="7">
        <f t="shared" si="10"/>
        <v>1</v>
      </c>
      <c r="O652" s="8">
        <v>0</v>
      </c>
      <c r="P652" s="8">
        <v>0</v>
      </c>
      <c r="Q652" s="8">
        <v>0</v>
      </c>
      <c r="R652" s="8">
        <v>1</v>
      </c>
      <c r="S652" s="9">
        <f>COUNTIFS($B$3:B652,B652,$D$3:D652,D652,$H$3:H652,H652)</f>
        <v>7</v>
      </c>
    </row>
    <row r="653" spans="1:19" ht="15" customHeight="1">
      <c r="A653" s="28" t="s">
        <v>1137</v>
      </c>
      <c r="B653" s="28" t="s">
        <v>1138</v>
      </c>
      <c r="C653" s="28" t="s">
        <v>1139</v>
      </c>
      <c r="D653" s="2" t="s">
        <v>1168</v>
      </c>
      <c r="E653" s="2" t="s">
        <v>1169</v>
      </c>
      <c r="F653" s="2" t="s">
        <v>1170</v>
      </c>
      <c r="G653" s="2" t="s">
        <v>1171</v>
      </c>
      <c r="H653" s="2" t="s">
        <v>1172</v>
      </c>
      <c r="I653" s="2" t="s">
        <v>1173</v>
      </c>
      <c r="J653" s="10"/>
      <c r="K653" s="4">
        <v>8</v>
      </c>
      <c r="L653" s="5" t="s">
        <v>1182</v>
      </c>
      <c r="M653" s="6" t="s">
        <v>141</v>
      </c>
      <c r="N653" s="7">
        <f t="shared" si="10"/>
        <v>4</v>
      </c>
      <c r="O653" s="8">
        <v>1</v>
      </c>
      <c r="P653" s="8">
        <v>1</v>
      </c>
      <c r="Q653" s="8">
        <v>1</v>
      </c>
      <c r="R653" s="8">
        <v>1</v>
      </c>
      <c r="S653" s="9">
        <f>COUNTIFS($B$3:B653,B653,$D$3:D653,D653,$H$3:H653,H653)</f>
        <v>8</v>
      </c>
    </row>
    <row r="654" spans="1:19" ht="15" customHeight="1">
      <c r="A654" s="28" t="s">
        <v>1137</v>
      </c>
      <c r="B654" s="28" t="s">
        <v>1138</v>
      </c>
      <c r="C654" s="28" t="s">
        <v>1139</v>
      </c>
      <c r="D654" s="2" t="s">
        <v>1168</v>
      </c>
      <c r="E654" s="2" t="s">
        <v>1169</v>
      </c>
      <c r="F654" s="2" t="s">
        <v>1170</v>
      </c>
      <c r="G654" s="2" t="s">
        <v>1171</v>
      </c>
      <c r="H654" s="2" t="s">
        <v>1172</v>
      </c>
      <c r="I654" s="2" t="s">
        <v>1173</v>
      </c>
      <c r="J654" s="14"/>
      <c r="K654" s="4">
        <v>9</v>
      </c>
      <c r="L654" s="5" t="s">
        <v>1183</v>
      </c>
      <c r="M654" s="12" t="s">
        <v>161</v>
      </c>
      <c r="N654" s="7">
        <f t="shared" si="10"/>
        <v>16</v>
      </c>
      <c r="O654" s="8">
        <v>4</v>
      </c>
      <c r="P654" s="8">
        <v>4</v>
      </c>
      <c r="Q654" s="8">
        <v>4</v>
      </c>
      <c r="R654" s="8">
        <v>4</v>
      </c>
      <c r="S654" s="9">
        <f>COUNTIFS($B$3:B654,B654,$D$3:D654,D654,$H$3:H654,H654)</f>
        <v>9</v>
      </c>
    </row>
    <row r="655" spans="1:19" ht="15" customHeight="1">
      <c r="A655" s="28" t="s">
        <v>1137</v>
      </c>
      <c r="B655" s="28" t="s">
        <v>1138</v>
      </c>
      <c r="C655" s="28" t="s">
        <v>1139</v>
      </c>
      <c r="D655" s="2" t="s">
        <v>1168</v>
      </c>
      <c r="E655" s="2" t="s">
        <v>1169</v>
      </c>
      <c r="F655" s="2" t="s">
        <v>1184</v>
      </c>
      <c r="G655" s="2" t="s">
        <v>1185</v>
      </c>
      <c r="H655" s="2" t="s">
        <v>1186</v>
      </c>
      <c r="I655" s="2" t="s">
        <v>1187</v>
      </c>
      <c r="J655" s="2"/>
      <c r="K655" s="4">
        <v>1</v>
      </c>
      <c r="L655" s="5" t="s">
        <v>1188</v>
      </c>
      <c r="M655" s="6" t="s">
        <v>99</v>
      </c>
      <c r="N655" s="7">
        <f t="shared" si="10"/>
        <v>3</v>
      </c>
      <c r="O655" s="8">
        <v>0</v>
      </c>
      <c r="P655" s="8">
        <v>1</v>
      </c>
      <c r="Q655" s="8">
        <v>1</v>
      </c>
      <c r="R655" s="8">
        <v>1</v>
      </c>
      <c r="S655" s="9">
        <f>COUNTIFS($B$3:B655,B655,$D$3:D655,D655,$H$3:H655,H655)</f>
        <v>1</v>
      </c>
    </row>
    <row r="656" spans="1:19" ht="15" customHeight="1">
      <c r="A656" s="28" t="s">
        <v>1137</v>
      </c>
      <c r="B656" s="28" t="s">
        <v>1138</v>
      </c>
      <c r="C656" s="28" t="s">
        <v>1139</v>
      </c>
      <c r="D656" s="2" t="s">
        <v>1168</v>
      </c>
      <c r="E656" s="2" t="s">
        <v>1169</v>
      </c>
      <c r="F656" s="2" t="s">
        <v>1184</v>
      </c>
      <c r="G656" s="2" t="s">
        <v>1185</v>
      </c>
      <c r="H656" s="2" t="s">
        <v>1186</v>
      </c>
      <c r="I656" s="2" t="s">
        <v>1187</v>
      </c>
      <c r="J656" s="10"/>
      <c r="K656" s="4">
        <v>2</v>
      </c>
      <c r="L656" s="5" t="s">
        <v>1189</v>
      </c>
      <c r="M656" s="6" t="s">
        <v>574</v>
      </c>
      <c r="N656" s="7">
        <f t="shared" si="10"/>
        <v>1</v>
      </c>
      <c r="O656" s="8">
        <v>0</v>
      </c>
      <c r="P656" s="8">
        <v>1</v>
      </c>
      <c r="Q656" s="8">
        <v>0</v>
      </c>
      <c r="R656" s="8">
        <v>0</v>
      </c>
      <c r="S656" s="9">
        <f>COUNTIFS($B$3:B656,B656,$D$3:D656,D656,$H$3:H656,H656)</f>
        <v>2</v>
      </c>
    </row>
    <row r="657" spans="1:19" ht="15" customHeight="1">
      <c r="A657" s="28" t="s">
        <v>1137</v>
      </c>
      <c r="B657" s="28" t="s">
        <v>1138</v>
      </c>
      <c r="C657" s="28" t="s">
        <v>1139</v>
      </c>
      <c r="D657" s="2" t="s">
        <v>1168</v>
      </c>
      <c r="E657" s="2" t="s">
        <v>1169</v>
      </c>
      <c r="F657" s="2" t="s">
        <v>1184</v>
      </c>
      <c r="G657" s="2" t="s">
        <v>1185</v>
      </c>
      <c r="H657" s="2" t="s">
        <v>1186</v>
      </c>
      <c r="I657" s="2" t="s">
        <v>1187</v>
      </c>
      <c r="J657" s="10"/>
      <c r="K657" s="4">
        <v>3</v>
      </c>
      <c r="L657" s="5" t="s">
        <v>1190</v>
      </c>
      <c r="M657" s="6" t="s">
        <v>141</v>
      </c>
      <c r="N657" s="7">
        <f t="shared" si="10"/>
        <v>1</v>
      </c>
      <c r="O657" s="8">
        <v>0</v>
      </c>
      <c r="P657" s="8">
        <v>0</v>
      </c>
      <c r="Q657" s="8">
        <v>0</v>
      </c>
      <c r="R657" s="8">
        <v>1</v>
      </c>
      <c r="S657" s="9">
        <f>COUNTIFS($B$3:B657,B657,$D$3:D657,D657,$H$3:H657,H657)</f>
        <v>3</v>
      </c>
    </row>
    <row r="658" spans="1:19" ht="15" customHeight="1">
      <c r="A658" s="28" t="s">
        <v>1137</v>
      </c>
      <c r="B658" s="28" t="s">
        <v>1138</v>
      </c>
      <c r="C658" s="28" t="s">
        <v>1139</v>
      </c>
      <c r="D658" s="2" t="s">
        <v>1168</v>
      </c>
      <c r="E658" s="2" t="s">
        <v>1169</v>
      </c>
      <c r="F658" s="2" t="s">
        <v>1184</v>
      </c>
      <c r="G658" s="2" t="s">
        <v>1185</v>
      </c>
      <c r="H658" s="2" t="s">
        <v>1186</v>
      </c>
      <c r="I658" s="2" t="s">
        <v>1187</v>
      </c>
      <c r="J658" s="10"/>
      <c r="K658" s="4">
        <v>4</v>
      </c>
      <c r="L658" s="5" t="s">
        <v>1191</v>
      </c>
      <c r="M658" s="6" t="s">
        <v>141</v>
      </c>
      <c r="N658" s="7">
        <f t="shared" si="10"/>
        <v>1</v>
      </c>
      <c r="O658" s="8">
        <v>0</v>
      </c>
      <c r="P658" s="8">
        <v>0</v>
      </c>
      <c r="Q658" s="8">
        <v>1</v>
      </c>
      <c r="R658" s="8">
        <v>0</v>
      </c>
      <c r="S658" s="9">
        <f>COUNTIFS($B$3:B658,B658,$D$3:D658,D658,$H$3:H658,H658)</f>
        <v>4</v>
      </c>
    </row>
    <row r="659" spans="1:19" ht="15" customHeight="1">
      <c r="A659" s="28" t="s">
        <v>1137</v>
      </c>
      <c r="B659" s="28" t="s">
        <v>1138</v>
      </c>
      <c r="C659" s="28" t="s">
        <v>1139</v>
      </c>
      <c r="D659" s="2" t="s">
        <v>1168</v>
      </c>
      <c r="E659" s="2" t="s">
        <v>1169</v>
      </c>
      <c r="F659" s="2" t="s">
        <v>1184</v>
      </c>
      <c r="G659" s="2" t="s">
        <v>1185</v>
      </c>
      <c r="H659" s="2" t="s">
        <v>1186</v>
      </c>
      <c r="I659" s="2" t="s">
        <v>1187</v>
      </c>
      <c r="J659" s="10"/>
      <c r="K659" s="4">
        <v>5</v>
      </c>
      <c r="L659" s="5" t="s">
        <v>1192</v>
      </c>
      <c r="M659" s="6" t="s">
        <v>141</v>
      </c>
      <c r="N659" s="7">
        <f t="shared" si="10"/>
        <v>1</v>
      </c>
      <c r="O659" s="8">
        <v>0</v>
      </c>
      <c r="P659" s="8">
        <v>1</v>
      </c>
      <c r="Q659" s="8">
        <v>0</v>
      </c>
      <c r="R659" s="8">
        <v>0</v>
      </c>
      <c r="S659" s="9">
        <f>COUNTIFS($B$3:B659,B659,$D$3:D659,D659,$H$3:H659,H659)</f>
        <v>5</v>
      </c>
    </row>
    <row r="660" spans="1:19" ht="15" customHeight="1">
      <c r="A660" s="28" t="s">
        <v>1137</v>
      </c>
      <c r="B660" s="28" t="s">
        <v>1138</v>
      </c>
      <c r="C660" s="28" t="s">
        <v>1139</v>
      </c>
      <c r="D660" s="2" t="s">
        <v>1168</v>
      </c>
      <c r="E660" s="2" t="s">
        <v>1169</v>
      </c>
      <c r="F660" s="2" t="s">
        <v>1184</v>
      </c>
      <c r="G660" s="2" t="s">
        <v>1185</v>
      </c>
      <c r="H660" s="2" t="s">
        <v>1186</v>
      </c>
      <c r="I660" s="2" t="s">
        <v>1187</v>
      </c>
      <c r="J660" s="10"/>
      <c r="K660" s="15">
        <v>6</v>
      </c>
      <c r="L660" s="11" t="s">
        <v>1193</v>
      </c>
      <c r="M660" s="12" t="s">
        <v>177</v>
      </c>
      <c r="N660" s="7">
        <f t="shared" si="10"/>
        <v>6</v>
      </c>
      <c r="O660" s="8">
        <v>3</v>
      </c>
      <c r="P660" s="8">
        <v>2</v>
      </c>
      <c r="Q660" s="8">
        <v>1</v>
      </c>
      <c r="R660" s="8">
        <v>0</v>
      </c>
      <c r="S660" s="9">
        <f>COUNTIFS($B$3:B660,B660,$D$3:D660,D660,$H$3:H660,H660)</f>
        <v>6</v>
      </c>
    </row>
    <row r="661" spans="1:19" ht="15" customHeight="1">
      <c r="A661" s="28" t="s">
        <v>1137</v>
      </c>
      <c r="B661" s="28" t="s">
        <v>1138</v>
      </c>
      <c r="C661" s="28" t="s">
        <v>1139</v>
      </c>
      <c r="D661" s="2" t="s">
        <v>1168</v>
      </c>
      <c r="E661" s="2" t="s">
        <v>1169</v>
      </c>
      <c r="F661" s="2" t="s">
        <v>1184</v>
      </c>
      <c r="G661" s="2" t="s">
        <v>1185</v>
      </c>
      <c r="H661" s="2" t="s">
        <v>1186</v>
      </c>
      <c r="I661" s="2" t="s">
        <v>1187</v>
      </c>
      <c r="J661" s="10"/>
      <c r="K661" s="15">
        <v>7</v>
      </c>
      <c r="L661" s="5" t="s">
        <v>1194</v>
      </c>
      <c r="M661" s="12" t="s">
        <v>177</v>
      </c>
      <c r="N661" s="7">
        <f t="shared" si="10"/>
        <v>4</v>
      </c>
      <c r="O661" s="8">
        <v>1</v>
      </c>
      <c r="P661" s="8">
        <v>1</v>
      </c>
      <c r="Q661" s="8">
        <v>1</v>
      </c>
      <c r="R661" s="8">
        <v>1</v>
      </c>
      <c r="S661" s="9">
        <f>COUNTIFS($B$3:B661,B661,$D$3:D661,D661,$H$3:H661,H661)</f>
        <v>7</v>
      </c>
    </row>
    <row r="662" spans="1:19" ht="15" customHeight="1">
      <c r="A662" s="28" t="s">
        <v>1137</v>
      </c>
      <c r="B662" s="28" t="s">
        <v>1138</v>
      </c>
      <c r="C662" s="28" t="s">
        <v>1139</v>
      </c>
      <c r="D662" s="2" t="s">
        <v>1168</v>
      </c>
      <c r="E662" s="2" t="s">
        <v>1169</v>
      </c>
      <c r="F662" s="2" t="s">
        <v>1184</v>
      </c>
      <c r="G662" s="2" t="s">
        <v>1185</v>
      </c>
      <c r="H662" s="2" t="s">
        <v>1186</v>
      </c>
      <c r="I662" s="2" t="s">
        <v>1187</v>
      </c>
      <c r="J662" s="10"/>
      <c r="K662" s="15">
        <v>8</v>
      </c>
      <c r="L662" s="5" t="s">
        <v>1195</v>
      </c>
      <c r="M662" s="12" t="s">
        <v>173</v>
      </c>
      <c r="N662" s="7">
        <f t="shared" si="10"/>
        <v>4</v>
      </c>
      <c r="O662" s="8">
        <v>0</v>
      </c>
      <c r="P662" s="8">
        <v>0</v>
      </c>
      <c r="Q662" s="8">
        <v>2</v>
      </c>
      <c r="R662" s="8">
        <v>2</v>
      </c>
      <c r="S662" s="9">
        <f>COUNTIFS($B$3:B662,B662,$D$3:D662,D662,$H$3:H662,H662)</f>
        <v>8</v>
      </c>
    </row>
    <row r="663" spans="1:19" ht="15" customHeight="1">
      <c r="A663" s="28" t="s">
        <v>1137</v>
      </c>
      <c r="B663" s="28" t="s">
        <v>1138</v>
      </c>
      <c r="C663" s="28" t="s">
        <v>1139</v>
      </c>
      <c r="D663" s="2" t="s">
        <v>1168</v>
      </c>
      <c r="E663" s="2" t="s">
        <v>1169</v>
      </c>
      <c r="F663" s="2" t="s">
        <v>1184</v>
      </c>
      <c r="G663" s="2" t="s">
        <v>1185</v>
      </c>
      <c r="H663" s="2" t="s">
        <v>1186</v>
      </c>
      <c r="I663" s="2" t="s">
        <v>1187</v>
      </c>
      <c r="J663" s="10"/>
      <c r="K663" s="15">
        <v>9</v>
      </c>
      <c r="L663" s="5" t="s">
        <v>1196</v>
      </c>
      <c r="M663" s="12" t="s">
        <v>173</v>
      </c>
      <c r="N663" s="7">
        <f t="shared" si="10"/>
        <v>1</v>
      </c>
      <c r="O663" s="8">
        <v>0</v>
      </c>
      <c r="P663" s="8">
        <v>1</v>
      </c>
      <c r="Q663" s="8">
        <v>0</v>
      </c>
      <c r="R663" s="8">
        <v>0</v>
      </c>
      <c r="S663" s="9">
        <f>COUNTIFS($B$3:B663,B663,$D$3:D663,D663,$H$3:H663,H663)</f>
        <v>9</v>
      </c>
    </row>
    <row r="664" spans="1:19" ht="15" customHeight="1">
      <c r="A664" s="28" t="s">
        <v>1137</v>
      </c>
      <c r="B664" s="28" t="s">
        <v>1138</v>
      </c>
      <c r="C664" s="28" t="s">
        <v>1139</v>
      </c>
      <c r="D664" s="2" t="s">
        <v>1168</v>
      </c>
      <c r="E664" s="2" t="s">
        <v>1169</v>
      </c>
      <c r="F664" s="2" t="s">
        <v>1184</v>
      </c>
      <c r="G664" s="2" t="s">
        <v>1185</v>
      </c>
      <c r="H664" s="2" t="s">
        <v>1186</v>
      </c>
      <c r="I664" s="2" t="s">
        <v>1187</v>
      </c>
      <c r="J664" s="10"/>
      <c r="K664" s="15">
        <v>10</v>
      </c>
      <c r="L664" s="5" t="s">
        <v>1197</v>
      </c>
      <c r="M664" s="12" t="s">
        <v>173</v>
      </c>
      <c r="N664" s="7">
        <f t="shared" si="10"/>
        <v>5</v>
      </c>
      <c r="O664" s="8">
        <v>0</v>
      </c>
      <c r="P664" s="8">
        <v>5</v>
      </c>
      <c r="Q664" s="8">
        <v>0</v>
      </c>
      <c r="R664" s="8">
        <v>0</v>
      </c>
      <c r="S664" s="9">
        <f>COUNTIFS($B$3:B664,B664,$D$3:D664,D664,$H$3:H664,H664)</f>
        <v>10</v>
      </c>
    </row>
    <row r="665" spans="1:19" ht="15" customHeight="1">
      <c r="A665" s="28" t="s">
        <v>1137</v>
      </c>
      <c r="B665" s="28" t="s">
        <v>1138</v>
      </c>
      <c r="C665" s="28" t="s">
        <v>1139</v>
      </c>
      <c r="D665" s="2" t="s">
        <v>1168</v>
      </c>
      <c r="E665" s="2" t="s">
        <v>1169</v>
      </c>
      <c r="F665" s="2" t="s">
        <v>1184</v>
      </c>
      <c r="G665" s="2" t="s">
        <v>1185</v>
      </c>
      <c r="H665" s="2" t="s">
        <v>1186</v>
      </c>
      <c r="I665" s="2" t="s">
        <v>1187</v>
      </c>
      <c r="J665" s="10"/>
      <c r="K665" s="15">
        <v>11</v>
      </c>
      <c r="L665" s="5" t="s">
        <v>1198</v>
      </c>
      <c r="M665" s="12" t="s">
        <v>173</v>
      </c>
      <c r="N665" s="7">
        <f t="shared" si="10"/>
        <v>1</v>
      </c>
      <c r="O665" s="8">
        <v>0</v>
      </c>
      <c r="P665" s="8">
        <v>1</v>
      </c>
      <c r="Q665" s="8">
        <v>0</v>
      </c>
      <c r="R665" s="8">
        <v>0</v>
      </c>
      <c r="S665" s="9">
        <f>COUNTIFS($B$3:B665,B665,$D$3:D665,D665,$H$3:H665,H665)</f>
        <v>11</v>
      </c>
    </row>
    <row r="666" spans="1:19" ht="15" customHeight="1">
      <c r="A666" s="28" t="s">
        <v>1137</v>
      </c>
      <c r="B666" s="28" t="s">
        <v>1138</v>
      </c>
      <c r="C666" s="28" t="s">
        <v>1139</v>
      </c>
      <c r="D666" s="2" t="s">
        <v>1168</v>
      </c>
      <c r="E666" s="2" t="s">
        <v>1169</v>
      </c>
      <c r="F666" s="2" t="s">
        <v>1184</v>
      </c>
      <c r="G666" s="2" t="s">
        <v>1185</v>
      </c>
      <c r="H666" s="2" t="s">
        <v>1186</v>
      </c>
      <c r="I666" s="2" t="s">
        <v>1187</v>
      </c>
      <c r="J666" s="14"/>
      <c r="K666" s="15">
        <v>12</v>
      </c>
      <c r="L666" s="5" t="s">
        <v>1199</v>
      </c>
      <c r="M666" s="12" t="s">
        <v>173</v>
      </c>
      <c r="N666" s="7">
        <f t="shared" si="10"/>
        <v>5</v>
      </c>
      <c r="O666" s="8">
        <v>2</v>
      </c>
      <c r="P666" s="8">
        <v>3</v>
      </c>
      <c r="Q666" s="8">
        <v>0</v>
      </c>
      <c r="R666" s="8">
        <v>0</v>
      </c>
      <c r="S666" s="9">
        <f>COUNTIFS($B$3:B666,B666,$D$3:D666,D666,$H$3:H666,H666)</f>
        <v>12</v>
      </c>
    </row>
    <row r="667" spans="1:19" ht="15" customHeight="1">
      <c r="A667" s="28" t="s">
        <v>1137</v>
      </c>
      <c r="B667" s="28" t="s">
        <v>1138</v>
      </c>
      <c r="C667" s="28" t="s">
        <v>1139</v>
      </c>
      <c r="D667" s="2" t="s">
        <v>1200</v>
      </c>
      <c r="E667" s="2" t="s">
        <v>1201</v>
      </c>
      <c r="F667" s="2" t="s">
        <v>1202</v>
      </c>
      <c r="G667" s="2" t="s">
        <v>1203</v>
      </c>
      <c r="H667" s="2" t="s">
        <v>1204</v>
      </c>
      <c r="I667" s="2" t="s">
        <v>1205</v>
      </c>
      <c r="J667" s="2"/>
      <c r="K667" s="4">
        <v>1</v>
      </c>
      <c r="L667" s="5" t="s">
        <v>1206</v>
      </c>
      <c r="M667" s="6" t="s">
        <v>147</v>
      </c>
      <c r="N667" s="7">
        <f t="shared" si="10"/>
        <v>3</v>
      </c>
      <c r="O667" s="8">
        <v>0</v>
      </c>
      <c r="P667" s="8">
        <v>1</v>
      </c>
      <c r="Q667" s="8">
        <v>1</v>
      </c>
      <c r="R667" s="8">
        <v>1</v>
      </c>
      <c r="S667" s="9">
        <f>COUNTIFS($B$3:B667,B667,$D$3:D667,D667,$H$3:H667,H667)</f>
        <v>1</v>
      </c>
    </row>
    <row r="668" spans="1:19" ht="15" customHeight="1">
      <c r="A668" s="28" t="s">
        <v>1137</v>
      </c>
      <c r="B668" s="28" t="s">
        <v>1138</v>
      </c>
      <c r="C668" s="28" t="s">
        <v>1139</v>
      </c>
      <c r="D668" s="2" t="s">
        <v>1200</v>
      </c>
      <c r="E668" s="2" t="s">
        <v>1201</v>
      </c>
      <c r="F668" s="2" t="s">
        <v>1202</v>
      </c>
      <c r="G668" s="2" t="s">
        <v>1203</v>
      </c>
      <c r="H668" s="2" t="s">
        <v>1204</v>
      </c>
      <c r="I668" s="2" t="s">
        <v>1205</v>
      </c>
      <c r="J668" s="10"/>
      <c r="K668" s="4">
        <v>2</v>
      </c>
      <c r="L668" s="5" t="s">
        <v>1207</v>
      </c>
      <c r="M668" s="6" t="s">
        <v>161</v>
      </c>
      <c r="N668" s="7">
        <f t="shared" si="10"/>
        <v>3</v>
      </c>
      <c r="O668" s="8">
        <v>1</v>
      </c>
      <c r="P668" s="8">
        <v>1</v>
      </c>
      <c r="Q668" s="8">
        <v>0</v>
      </c>
      <c r="R668" s="8">
        <v>1</v>
      </c>
      <c r="S668" s="9">
        <f>COUNTIFS($B$3:B668,B668,$D$3:D668,D668,$H$3:H668,H668)</f>
        <v>2</v>
      </c>
    </row>
    <row r="669" spans="1:19" ht="15" customHeight="1">
      <c r="A669" s="28" t="s">
        <v>1137</v>
      </c>
      <c r="B669" s="28" t="s">
        <v>1138</v>
      </c>
      <c r="C669" s="28" t="s">
        <v>1139</v>
      </c>
      <c r="D669" s="2" t="s">
        <v>1200</v>
      </c>
      <c r="E669" s="2" t="s">
        <v>1201</v>
      </c>
      <c r="F669" s="2" t="s">
        <v>1202</v>
      </c>
      <c r="G669" s="2" t="s">
        <v>1203</v>
      </c>
      <c r="H669" s="2" t="s">
        <v>1204</v>
      </c>
      <c r="I669" s="2" t="s">
        <v>1205</v>
      </c>
      <c r="J669" s="10"/>
      <c r="K669" s="4">
        <v>3</v>
      </c>
      <c r="L669" s="5" t="s">
        <v>1208</v>
      </c>
      <c r="M669" s="6" t="s">
        <v>141</v>
      </c>
      <c r="N669" s="7">
        <f t="shared" si="10"/>
        <v>12</v>
      </c>
      <c r="O669" s="8">
        <v>3</v>
      </c>
      <c r="P669" s="8">
        <v>3</v>
      </c>
      <c r="Q669" s="8">
        <v>3</v>
      </c>
      <c r="R669" s="8">
        <v>3</v>
      </c>
      <c r="S669" s="9">
        <f>COUNTIFS($B$3:B669,B669,$D$3:D669,D669,$H$3:H669,H669)</f>
        <v>3</v>
      </c>
    </row>
    <row r="670" spans="1:19" ht="15" customHeight="1">
      <c r="A670" s="28" t="s">
        <v>1137</v>
      </c>
      <c r="B670" s="28" t="s">
        <v>1138</v>
      </c>
      <c r="C670" s="28" t="s">
        <v>1139</v>
      </c>
      <c r="D670" s="2" t="s">
        <v>1200</v>
      </c>
      <c r="E670" s="2" t="s">
        <v>1201</v>
      </c>
      <c r="F670" s="2" t="s">
        <v>1202</v>
      </c>
      <c r="G670" s="2" t="s">
        <v>1203</v>
      </c>
      <c r="H670" s="2" t="s">
        <v>1204</v>
      </c>
      <c r="I670" s="2" t="s">
        <v>1205</v>
      </c>
      <c r="J670" s="10"/>
      <c r="K670" s="4">
        <v>4</v>
      </c>
      <c r="L670" s="5" t="s">
        <v>1209</v>
      </c>
      <c r="M670" s="12" t="s">
        <v>1210</v>
      </c>
      <c r="N670" s="7">
        <f t="shared" si="10"/>
        <v>1</v>
      </c>
      <c r="O670" s="8">
        <v>0</v>
      </c>
      <c r="P670" s="8">
        <v>1</v>
      </c>
      <c r="Q670" s="8">
        <v>0</v>
      </c>
      <c r="R670" s="8">
        <v>0</v>
      </c>
      <c r="S670" s="9">
        <f>COUNTIFS($B$3:B670,B670,$D$3:D670,D670,$H$3:H670,H670)</f>
        <v>4</v>
      </c>
    </row>
    <row r="671" spans="1:19" ht="15" customHeight="1">
      <c r="A671" s="28" t="s">
        <v>1137</v>
      </c>
      <c r="B671" s="28" t="s">
        <v>1138</v>
      </c>
      <c r="C671" s="28" t="s">
        <v>1139</v>
      </c>
      <c r="D671" s="2" t="s">
        <v>1200</v>
      </c>
      <c r="E671" s="2" t="s">
        <v>1201</v>
      </c>
      <c r="F671" s="2" t="s">
        <v>1202</v>
      </c>
      <c r="G671" s="2" t="s">
        <v>1203</v>
      </c>
      <c r="H671" s="2" t="s">
        <v>1204</v>
      </c>
      <c r="I671" s="2" t="s">
        <v>1205</v>
      </c>
      <c r="J671" s="10"/>
      <c r="K671" s="4">
        <v>5</v>
      </c>
      <c r="L671" s="5" t="s">
        <v>1211</v>
      </c>
      <c r="M671" s="6" t="s">
        <v>558</v>
      </c>
      <c r="N671" s="7">
        <f t="shared" si="10"/>
        <v>1</v>
      </c>
      <c r="O671" s="8">
        <v>0</v>
      </c>
      <c r="P671" s="8">
        <v>0</v>
      </c>
      <c r="Q671" s="8">
        <v>0</v>
      </c>
      <c r="R671" s="8">
        <v>1</v>
      </c>
      <c r="S671" s="9">
        <f>COUNTIFS($B$3:B671,B671,$D$3:D671,D671,$H$3:H671,H671)</f>
        <v>5</v>
      </c>
    </row>
    <row r="672" spans="1:19" ht="15" customHeight="1">
      <c r="A672" s="28" t="s">
        <v>1137</v>
      </c>
      <c r="B672" s="28" t="s">
        <v>1138</v>
      </c>
      <c r="C672" s="28" t="s">
        <v>1139</v>
      </c>
      <c r="D672" s="2" t="s">
        <v>1200</v>
      </c>
      <c r="E672" s="2" t="s">
        <v>1201</v>
      </c>
      <c r="F672" s="2" t="s">
        <v>1202</v>
      </c>
      <c r="G672" s="2" t="s">
        <v>1203</v>
      </c>
      <c r="H672" s="2" t="s">
        <v>1204</v>
      </c>
      <c r="I672" s="2" t="s">
        <v>1205</v>
      </c>
      <c r="J672" s="14"/>
      <c r="K672" s="4">
        <v>6</v>
      </c>
      <c r="L672" s="5" t="s">
        <v>1212</v>
      </c>
      <c r="M672" s="6" t="s">
        <v>180</v>
      </c>
      <c r="N672" s="7">
        <f t="shared" si="10"/>
        <v>4</v>
      </c>
      <c r="O672" s="8">
        <v>1</v>
      </c>
      <c r="P672" s="8">
        <v>1</v>
      </c>
      <c r="Q672" s="8">
        <v>1</v>
      </c>
      <c r="R672" s="8">
        <v>1</v>
      </c>
      <c r="S672" s="9">
        <f>COUNTIFS($B$3:B672,B672,$D$3:D672,D672,$H$3:H672,H672)</f>
        <v>6</v>
      </c>
    </row>
    <row r="673" spans="1:19" ht="15" customHeight="1">
      <c r="A673" s="2" t="s">
        <v>1213</v>
      </c>
      <c r="B673" s="2" t="s">
        <v>1214</v>
      </c>
      <c r="C673" s="2" t="s">
        <v>194</v>
      </c>
      <c r="D673" s="2" t="s">
        <v>193</v>
      </c>
      <c r="E673" s="2" t="s">
        <v>194</v>
      </c>
      <c r="F673" s="2" t="s">
        <v>195</v>
      </c>
      <c r="G673" s="3" t="s">
        <v>194</v>
      </c>
      <c r="H673" s="3" t="s">
        <v>1215</v>
      </c>
      <c r="I673" s="3" t="s">
        <v>1216</v>
      </c>
      <c r="J673" s="3"/>
      <c r="K673" s="4">
        <v>1</v>
      </c>
      <c r="L673" s="5" t="s">
        <v>1217</v>
      </c>
      <c r="M673" s="6" t="s">
        <v>532</v>
      </c>
      <c r="N673" s="7">
        <f t="shared" si="10"/>
        <v>4000</v>
      </c>
      <c r="O673" s="8">
        <v>1000</v>
      </c>
      <c r="P673" s="8">
        <v>1000</v>
      </c>
      <c r="Q673" s="8">
        <v>1000</v>
      </c>
      <c r="R673" s="8">
        <v>1000</v>
      </c>
      <c r="S673" s="9">
        <f>COUNTIFS($B$3:B673,B673,$D$3:D673,D673,$H$3:H673,H673)</f>
        <v>1</v>
      </c>
    </row>
    <row r="674" spans="1:19" ht="15" customHeight="1">
      <c r="A674" s="2" t="s">
        <v>1213</v>
      </c>
      <c r="B674" s="2" t="s">
        <v>1214</v>
      </c>
      <c r="C674" s="2" t="s">
        <v>194</v>
      </c>
      <c r="D674" s="2" t="s">
        <v>193</v>
      </c>
      <c r="E674" s="2" t="s">
        <v>194</v>
      </c>
      <c r="F674" s="2" t="s">
        <v>195</v>
      </c>
      <c r="G674" s="3" t="s">
        <v>194</v>
      </c>
      <c r="H674" s="3" t="s">
        <v>1215</v>
      </c>
      <c r="I674" s="3" t="s">
        <v>1216</v>
      </c>
      <c r="J674" s="10"/>
      <c r="K674" s="4">
        <v>2</v>
      </c>
      <c r="L674" s="5" t="s">
        <v>1218</v>
      </c>
      <c r="M674" s="6" t="s">
        <v>532</v>
      </c>
      <c r="N674" s="7">
        <f t="shared" si="10"/>
        <v>1000</v>
      </c>
      <c r="O674" s="8">
        <v>250</v>
      </c>
      <c r="P674" s="8">
        <v>250</v>
      </c>
      <c r="Q674" s="8">
        <v>250</v>
      </c>
      <c r="R674" s="8">
        <v>250</v>
      </c>
      <c r="S674" s="9">
        <f>COUNTIFS($B$3:B674,B674,$D$3:D674,D674,$H$3:H674,H674)</f>
        <v>2</v>
      </c>
    </row>
    <row r="675" spans="1:19" ht="15" customHeight="1">
      <c r="A675" s="2" t="s">
        <v>1213</v>
      </c>
      <c r="B675" s="2" t="s">
        <v>1214</v>
      </c>
      <c r="C675" s="2" t="s">
        <v>194</v>
      </c>
      <c r="D675" s="2" t="s">
        <v>193</v>
      </c>
      <c r="E675" s="2" t="s">
        <v>194</v>
      </c>
      <c r="F675" s="2" t="s">
        <v>195</v>
      </c>
      <c r="G675" s="3" t="s">
        <v>194</v>
      </c>
      <c r="H675" s="3" t="s">
        <v>1215</v>
      </c>
      <c r="I675" s="3" t="s">
        <v>1216</v>
      </c>
      <c r="J675" s="10"/>
      <c r="K675" s="4">
        <v>3</v>
      </c>
      <c r="L675" s="5" t="s">
        <v>1219</v>
      </c>
      <c r="M675" s="6" t="s">
        <v>99</v>
      </c>
      <c r="N675" s="7">
        <f t="shared" si="10"/>
        <v>1</v>
      </c>
      <c r="O675" s="8">
        <v>0</v>
      </c>
      <c r="P675" s="8">
        <v>0</v>
      </c>
      <c r="Q675" s="8">
        <v>0</v>
      </c>
      <c r="R675" s="8">
        <v>1</v>
      </c>
      <c r="S675" s="9">
        <f>COUNTIFS($B$3:B675,B675,$D$3:D675,D675,$H$3:H675,H675)</f>
        <v>3</v>
      </c>
    </row>
    <row r="676" spans="1:19" ht="15" customHeight="1">
      <c r="A676" s="2" t="s">
        <v>1213</v>
      </c>
      <c r="B676" s="2" t="s">
        <v>1214</v>
      </c>
      <c r="C676" s="2" t="s">
        <v>194</v>
      </c>
      <c r="D676" s="2" t="s">
        <v>193</v>
      </c>
      <c r="E676" s="2" t="s">
        <v>194</v>
      </c>
      <c r="F676" s="2" t="s">
        <v>195</v>
      </c>
      <c r="G676" s="3" t="s">
        <v>194</v>
      </c>
      <c r="H676" s="3" t="s">
        <v>1215</v>
      </c>
      <c r="I676" s="3" t="s">
        <v>1216</v>
      </c>
      <c r="J676" s="10"/>
      <c r="K676" s="4">
        <v>4</v>
      </c>
      <c r="L676" s="5" t="s">
        <v>1220</v>
      </c>
      <c r="M676" s="6" t="s">
        <v>112</v>
      </c>
      <c r="N676" s="7">
        <f t="shared" si="10"/>
        <v>800</v>
      </c>
      <c r="O676" s="8">
        <v>200</v>
      </c>
      <c r="P676" s="8">
        <v>200</v>
      </c>
      <c r="Q676" s="8">
        <v>200</v>
      </c>
      <c r="R676" s="8">
        <v>200</v>
      </c>
      <c r="S676" s="9">
        <f>COUNTIFS($B$3:B676,B676,$D$3:D676,D676,$H$3:H676,H676)</f>
        <v>4</v>
      </c>
    </row>
    <row r="677" spans="1:19" ht="15" customHeight="1">
      <c r="A677" s="2" t="s">
        <v>1213</v>
      </c>
      <c r="B677" s="2" t="s">
        <v>1214</v>
      </c>
      <c r="C677" s="2" t="s">
        <v>194</v>
      </c>
      <c r="D677" s="2" t="s">
        <v>193</v>
      </c>
      <c r="E677" s="2" t="s">
        <v>194</v>
      </c>
      <c r="F677" s="2" t="s">
        <v>195</v>
      </c>
      <c r="G677" s="3" t="s">
        <v>194</v>
      </c>
      <c r="H677" s="3" t="s">
        <v>1215</v>
      </c>
      <c r="I677" s="3" t="s">
        <v>1216</v>
      </c>
      <c r="J677" s="10"/>
      <c r="K677" s="4">
        <v>5</v>
      </c>
      <c r="L677" s="5" t="s">
        <v>1221</v>
      </c>
      <c r="M677" s="6" t="s">
        <v>112</v>
      </c>
      <c r="N677" s="7">
        <f t="shared" si="10"/>
        <v>365</v>
      </c>
      <c r="O677" s="8">
        <v>91</v>
      </c>
      <c r="P677" s="8">
        <v>91</v>
      </c>
      <c r="Q677" s="8">
        <v>91</v>
      </c>
      <c r="R677" s="8">
        <v>92</v>
      </c>
      <c r="S677" s="9">
        <f>COUNTIFS($B$3:B677,B677,$D$3:D677,D677,$H$3:H677,H677)</f>
        <v>5</v>
      </c>
    </row>
    <row r="678" spans="1:19" ht="15" customHeight="1">
      <c r="A678" s="2" t="s">
        <v>1213</v>
      </c>
      <c r="B678" s="2" t="s">
        <v>1214</v>
      </c>
      <c r="C678" s="2" t="s">
        <v>194</v>
      </c>
      <c r="D678" s="2" t="s">
        <v>193</v>
      </c>
      <c r="E678" s="2" t="s">
        <v>194</v>
      </c>
      <c r="F678" s="2" t="s">
        <v>195</v>
      </c>
      <c r="G678" s="3" t="s">
        <v>194</v>
      </c>
      <c r="H678" s="3" t="s">
        <v>1215</v>
      </c>
      <c r="I678" s="3" t="s">
        <v>1216</v>
      </c>
      <c r="J678" s="10"/>
      <c r="K678" s="4">
        <v>6</v>
      </c>
      <c r="L678" s="5" t="s">
        <v>1222</v>
      </c>
      <c r="M678" s="6" t="s">
        <v>96</v>
      </c>
      <c r="N678" s="7">
        <f t="shared" si="10"/>
        <v>1</v>
      </c>
      <c r="O678" s="8">
        <v>0</v>
      </c>
      <c r="P678" s="8">
        <v>0</v>
      </c>
      <c r="Q678" s="8">
        <v>0</v>
      </c>
      <c r="R678" s="8">
        <v>1</v>
      </c>
      <c r="S678" s="9">
        <f>COUNTIFS($B$3:B678,B678,$D$3:D678,D678,$H$3:H678,H678)</f>
        <v>6</v>
      </c>
    </row>
    <row r="679" spans="1:19" ht="15" customHeight="1">
      <c r="A679" s="2" t="s">
        <v>1213</v>
      </c>
      <c r="B679" s="2" t="s">
        <v>1214</v>
      </c>
      <c r="C679" s="2" t="s">
        <v>194</v>
      </c>
      <c r="D679" s="2" t="s">
        <v>193</v>
      </c>
      <c r="E679" s="2" t="s">
        <v>194</v>
      </c>
      <c r="F679" s="2" t="s">
        <v>195</v>
      </c>
      <c r="G679" s="3" t="s">
        <v>194</v>
      </c>
      <c r="H679" s="3" t="s">
        <v>1215</v>
      </c>
      <c r="I679" s="3" t="s">
        <v>1216</v>
      </c>
      <c r="J679" s="10"/>
      <c r="K679" s="4">
        <v>7</v>
      </c>
      <c r="L679" s="5" t="s">
        <v>1223</v>
      </c>
      <c r="M679" s="6" t="s">
        <v>112</v>
      </c>
      <c r="N679" s="7">
        <f t="shared" si="10"/>
        <v>12</v>
      </c>
      <c r="O679" s="8">
        <v>3</v>
      </c>
      <c r="P679" s="8">
        <v>3</v>
      </c>
      <c r="Q679" s="8">
        <v>3</v>
      </c>
      <c r="R679" s="8">
        <v>3</v>
      </c>
      <c r="S679" s="9">
        <f>COUNTIFS($B$3:B679,B679,$D$3:D679,D679,$H$3:H679,H679)</f>
        <v>7</v>
      </c>
    </row>
    <row r="680" spans="1:19" ht="15" customHeight="1">
      <c r="A680" s="2" t="s">
        <v>1213</v>
      </c>
      <c r="B680" s="2" t="s">
        <v>1214</v>
      </c>
      <c r="C680" s="2" t="s">
        <v>194</v>
      </c>
      <c r="D680" s="2" t="s">
        <v>193</v>
      </c>
      <c r="E680" s="2" t="s">
        <v>194</v>
      </c>
      <c r="F680" s="2" t="s">
        <v>195</v>
      </c>
      <c r="G680" s="3" t="s">
        <v>194</v>
      </c>
      <c r="H680" s="3" t="s">
        <v>1215</v>
      </c>
      <c r="I680" s="3" t="s">
        <v>1216</v>
      </c>
      <c r="J680" s="10"/>
      <c r="K680" s="4">
        <v>8</v>
      </c>
      <c r="L680" s="5" t="s">
        <v>1224</v>
      </c>
      <c r="M680" s="6" t="s">
        <v>112</v>
      </c>
      <c r="N680" s="7">
        <f t="shared" si="10"/>
        <v>12</v>
      </c>
      <c r="O680" s="8">
        <v>3</v>
      </c>
      <c r="P680" s="8">
        <v>3</v>
      </c>
      <c r="Q680" s="8">
        <v>3</v>
      </c>
      <c r="R680" s="8">
        <v>3</v>
      </c>
      <c r="S680" s="9">
        <f>COUNTIFS($B$3:B680,B680,$D$3:D680,D680,$H$3:H680,H680)</f>
        <v>8</v>
      </c>
    </row>
    <row r="681" spans="1:19" ht="15" customHeight="1">
      <c r="A681" s="2" t="s">
        <v>1213</v>
      </c>
      <c r="B681" s="2" t="s">
        <v>1214</v>
      </c>
      <c r="C681" s="2" t="s">
        <v>194</v>
      </c>
      <c r="D681" s="2" t="s">
        <v>193</v>
      </c>
      <c r="E681" s="2" t="s">
        <v>194</v>
      </c>
      <c r="F681" s="2" t="s">
        <v>195</v>
      </c>
      <c r="G681" s="3" t="s">
        <v>194</v>
      </c>
      <c r="H681" s="3" t="s">
        <v>1215</v>
      </c>
      <c r="I681" s="3" t="s">
        <v>1216</v>
      </c>
      <c r="J681" s="10"/>
      <c r="K681" s="4">
        <v>9</v>
      </c>
      <c r="L681" s="5" t="s">
        <v>1225</v>
      </c>
      <c r="M681" s="6" t="s">
        <v>258</v>
      </c>
      <c r="N681" s="7">
        <f t="shared" si="10"/>
        <v>50</v>
      </c>
      <c r="O681" s="8">
        <v>0</v>
      </c>
      <c r="P681" s="8">
        <v>25</v>
      </c>
      <c r="Q681" s="8">
        <v>25</v>
      </c>
      <c r="R681" s="8">
        <v>0</v>
      </c>
      <c r="S681" s="9">
        <f>COUNTIFS($B$3:B681,B681,$D$3:D681,D681,$H$3:H681,H681)</f>
        <v>9</v>
      </c>
    </row>
    <row r="682" spans="1:19" ht="15" customHeight="1">
      <c r="A682" s="2" t="s">
        <v>1213</v>
      </c>
      <c r="B682" s="2" t="s">
        <v>1214</v>
      </c>
      <c r="C682" s="2" t="s">
        <v>194</v>
      </c>
      <c r="D682" s="2" t="s">
        <v>193</v>
      </c>
      <c r="E682" s="2" t="s">
        <v>194</v>
      </c>
      <c r="F682" s="2" t="s">
        <v>195</v>
      </c>
      <c r="G682" s="3" t="s">
        <v>194</v>
      </c>
      <c r="H682" s="3" t="s">
        <v>1215</v>
      </c>
      <c r="I682" s="3" t="s">
        <v>1216</v>
      </c>
      <c r="J682" s="10"/>
      <c r="K682" s="4">
        <v>10</v>
      </c>
      <c r="L682" s="5" t="s">
        <v>1226</v>
      </c>
      <c r="M682" s="6" t="s">
        <v>112</v>
      </c>
      <c r="N682" s="7">
        <f t="shared" si="10"/>
        <v>12</v>
      </c>
      <c r="O682" s="8">
        <v>3</v>
      </c>
      <c r="P682" s="8">
        <v>3</v>
      </c>
      <c r="Q682" s="8">
        <v>3</v>
      </c>
      <c r="R682" s="8">
        <v>3</v>
      </c>
      <c r="S682" s="9">
        <f>COUNTIFS($B$3:B682,B682,$D$3:D682,D682,$H$3:H682,H682)</f>
        <v>10</v>
      </c>
    </row>
    <row r="683" spans="1:19" ht="15" customHeight="1">
      <c r="A683" s="2" t="s">
        <v>1213</v>
      </c>
      <c r="B683" s="2" t="s">
        <v>1214</v>
      </c>
      <c r="C683" s="2" t="s">
        <v>194</v>
      </c>
      <c r="D683" s="2" t="s">
        <v>193</v>
      </c>
      <c r="E683" s="2" t="s">
        <v>194</v>
      </c>
      <c r="F683" s="2" t="s">
        <v>195</v>
      </c>
      <c r="G683" s="3" t="s">
        <v>194</v>
      </c>
      <c r="H683" s="3" t="s">
        <v>1215</v>
      </c>
      <c r="I683" s="3" t="s">
        <v>1216</v>
      </c>
      <c r="J683" s="10"/>
      <c r="K683" s="4">
        <v>11</v>
      </c>
      <c r="L683" s="5" t="s">
        <v>1227</v>
      </c>
      <c r="M683" s="6" t="s">
        <v>217</v>
      </c>
      <c r="N683" s="7">
        <f t="shared" si="10"/>
        <v>50</v>
      </c>
      <c r="O683" s="8">
        <v>0</v>
      </c>
      <c r="P683" s="8">
        <v>25</v>
      </c>
      <c r="Q683" s="8">
        <v>25</v>
      </c>
      <c r="R683" s="8">
        <v>0</v>
      </c>
      <c r="S683" s="9">
        <f>COUNTIFS($B$3:B683,B683,$D$3:D683,D683,$H$3:H683,H683)</f>
        <v>11</v>
      </c>
    </row>
    <row r="684" spans="1:19" ht="15" customHeight="1">
      <c r="A684" s="2" t="s">
        <v>1213</v>
      </c>
      <c r="B684" s="2" t="s">
        <v>1214</v>
      </c>
      <c r="C684" s="2" t="s">
        <v>194</v>
      </c>
      <c r="D684" s="2" t="s">
        <v>193</v>
      </c>
      <c r="E684" s="2" t="s">
        <v>194</v>
      </c>
      <c r="F684" s="2" t="s">
        <v>195</v>
      </c>
      <c r="G684" s="3" t="s">
        <v>194</v>
      </c>
      <c r="H684" s="3" t="s">
        <v>1215</v>
      </c>
      <c r="I684" s="3" t="s">
        <v>1216</v>
      </c>
      <c r="J684" s="10"/>
      <c r="K684" s="4">
        <v>12</v>
      </c>
      <c r="L684" s="5" t="s">
        <v>1228</v>
      </c>
      <c r="M684" s="6" t="s">
        <v>1229</v>
      </c>
      <c r="N684" s="7">
        <f t="shared" si="10"/>
        <v>2000</v>
      </c>
      <c r="O684" s="8">
        <v>500</v>
      </c>
      <c r="P684" s="8">
        <v>500</v>
      </c>
      <c r="Q684" s="8">
        <v>500</v>
      </c>
      <c r="R684" s="8">
        <v>500</v>
      </c>
      <c r="S684" s="9">
        <f>COUNTIFS($B$3:B684,B684,$D$3:D684,D684,$H$3:H684,H684)</f>
        <v>12</v>
      </c>
    </row>
    <row r="685" spans="1:19" ht="15" customHeight="1">
      <c r="A685" s="2" t="s">
        <v>1213</v>
      </c>
      <c r="B685" s="2" t="s">
        <v>1214</v>
      </c>
      <c r="C685" s="2" t="s">
        <v>194</v>
      </c>
      <c r="D685" s="2" t="s">
        <v>193</v>
      </c>
      <c r="E685" s="2" t="s">
        <v>194</v>
      </c>
      <c r="F685" s="2" t="s">
        <v>195</v>
      </c>
      <c r="G685" s="3" t="s">
        <v>194</v>
      </c>
      <c r="H685" s="3" t="s">
        <v>1215</v>
      </c>
      <c r="I685" s="3" t="s">
        <v>1216</v>
      </c>
      <c r="J685" s="10"/>
      <c r="K685" s="4">
        <v>13</v>
      </c>
      <c r="L685" s="5" t="s">
        <v>1230</v>
      </c>
      <c r="M685" s="6" t="s">
        <v>112</v>
      </c>
      <c r="N685" s="7">
        <f t="shared" si="10"/>
        <v>50</v>
      </c>
      <c r="O685" s="8">
        <v>10</v>
      </c>
      <c r="P685" s="8">
        <v>15</v>
      </c>
      <c r="Q685" s="8">
        <v>15</v>
      </c>
      <c r="R685" s="8">
        <v>10</v>
      </c>
      <c r="S685" s="9">
        <f>COUNTIFS($B$3:B685,B685,$D$3:D685,D685,$H$3:H685,H685)</f>
        <v>13</v>
      </c>
    </row>
    <row r="686" spans="1:19" ht="15" customHeight="1">
      <c r="A686" s="2" t="s">
        <v>1213</v>
      </c>
      <c r="B686" s="2" t="s">
        <v>1214</v>
      </c>
      <c r="C686" s="2" t="s">
        <v>194</v>
      </c>
      <c r="D686" s="2" t="s">
        <v>193</v>
      </c>
      <c r="E686" s="2" t="s">
        <v>194</v>
      </c>
      <c r="F686" s="2" t="s">
        <v>195</v>
      </c>
      <c r="G686" s="3" t="s">
        <v>194</v>
      </c>
      <c r="H686" s="3" t="s">
        <v>1215</v>
      </c>
      <c r="I686" s="3" t="s">
        <v>1216</v>
      </c>
      <c r="J686" s="10"/>
      <c r="K686" s="4">
        <v>14</v>
      </c>
      <c r="L686" s="5" t="s">
        <v>1231</v>
      </c>
      <c r="M686" s="6" t="s">
        <v>112</v>
      </c>
      <c r="N686" s="7">
        <f t="shared" si="10"/>
        <v>12</v>
      </c>
      <c r="O686" s="8">
        <v>3</v>
      </c>
      <c r="P686" s="8">
        <v>3</v>
      </c>
      <c r="Q686" s="8">
        <v>3</v>
      </c>
      <c r="R686" s="8">
        <v>3</v>
      </c>
      <c r="S686" s="9">
        <f>COUNTIFS($B$3:B686,B686,$D$3:D686,D686,$H$3:H686,H686)</f>
        <v>14</v>
      </c>
    </row>
    <row r="687" spans="1:19" ht="15" customHeight="1">
      <c r="A687" s="2" t="s">
        <v>1213</v>
      </c>
      <c r="B687" s="2" t="s">
        <v>1214</v>
      </c>
      <c r="C687" s="2" t="s">
        <v>194</v>
      </c>
      <c r="D687" s="2" t="s">
        <v>193</v>
      </c>
      <c r="E687" s="2" t="s">
        <v>194</v>
      </c>
      <c r="F687" s="2" t="s">
        <v>195</v>
      </c>
      <c r="G687" s="3" t="s">
        <v>194</v>
      </c>
      <c r="H687" s="3" t="s">
        <v>1215</v>
      </c>
      <c r="I687" s="3" t="s">
        <v>1216</v>
      </c>
      <c r="J687" s="10"/>
      <c r="K687" s="4">
        <v>15</v>
      </c>
      <c r="L687" s="5" t="s">
        <v>1232</v>
      </c>
      <c r="M687" s="6" t="s">
        <v>31</v>
      </c>
      <c r="N687" s="7">
        <f t="shared" si="10"/>
        <v>180</v>
      </c>
      <c r="O687" s="8">
        <v>45</v>
      </c>
      <c r="P687" s="8">
        <v>45</v>
      </c>
      <c r="Q687" s="8">
        <v>45</v>
      </c>
      <c r="R687" s="8">
        <v>45</v>
      </c>
      <c r="S687" s="9">
        <f>COUNTIFS($B$3:B687,B687,$D$3:D687,D687,$H$3:H687,H687)</f>
        <v>15</v>
      </c>
    </row>
    <row r="688" spans="1:19" ht="15" customHeight="1">
      <c r="A688" s="2" t="s">
        <v>1213</v>
      </c>
      <c r="B688" s="2" t="s">
        <v>1214</v>
      </c>
      <c r="C688" s="2" t="s">
        <v>194</v>
      </c>
      <c r="D688" s="2" t="s">
        <v>193</v>
      </c>
      <c r="E688" s="2" t="s">
        <v>194</v>
      </c>
      <c r="F688" s="2" t="s">
        <v>195</v>
      </c>
      <c r="G688" s="3" t="s">
        <v>194</v>
      </c>
      <c r="H688" s="3" t="s">
        <v>1215</v>
      </c>
      <c r="I688" s="3" t="s">
        <v>1216</v>
      </c>
      <c r="J688" s="10"/>
      <c r="K688" s="4">
        <v>16</v>
      </c>
      <c r="L688" s="5" t="s">
        <v>1233</v>
      </c>
      <c r="M688" s="6" t="s">
        <v>29</v>
      </c>
      <c r="N688" s="7">
        <f t="shared" si="10"/>
        <v>4</v>
      </c>
      <c r="O688" s="8">
        <v>1</v>
      </c>
      <c r="P688" s="8">
        <v>1</v>
      </c>
      <c r="Q688" s="8">
        <v>1</v>
      </c>
      <c r="R688" s="8">
        <v>1</v>
      </c>
      <c r="S688" s="9">
        <f>COUNTIFS($B$3:B688,B688,$D$3:D688,D688,$H$3:H688,H688)</f>
        <v>16</v>
      </c>
    </row>
    <row r="689" spans="1:19" ht="15" customHeight="1">
      <c r="A689" s="2" t="s">
        <v>1213</v>
      </c>
      <c r="B689" s="2" t="s">
        <v>1214</v>
      </c>
      <c r="C689" s="2" t="s">
        <v>194</v>
      </c>
      <c r="D689" s="2" t="s">
        <v>193</v>
      </c>
      <c r="E689" s="2" t="s">
        <v>194</v>
      </c>
      <c r="F689" s="2" t="s">
        <v>195</v>
      </c>
      <c r="G689" s="3" t="s">
        <v>194</v>
      </c>
      <c r="H689" s="3" t="s">
        <v>1215</v>
      </c>
      <c r="I689" s="3" t="s">
        <v>1216</v>
      </c>
      <c r="J689" s="14"/>
      <c r="K689" s="4">
        <v>17</v>
      </c>
      <c r="L689" s="5" t="s">
        <v>1234</v>
      </c>
      <c r="M689" s="12" t="s">
        <v>1235</v>
      </c>
      <c r="N689" s="7">
        <f t="shared" si="10"/>
        <v>800</v>
      </c>
      <c r="O689" s="8">
        <v>200</v>
      </c>
      <c r="P689" s="8">
        <v>200</v>
      </c>
      <c r="Q689" s="8">
        <v>200</v>
      </c>
      <c r="R689" s="8">
        <v>200</v>
      </c>
      <c r="S689" s="9">
        <f>COUNTIFS($B$3:B689,B689,$D$3:D689,D689,$H$3:H689,H689)</f>
        <v>17</v>
      </c>
    </row>
    <row r="690" spans="1:19" ht="15" customHeight="1">
      <c r="A690" s="2" t="s">
        <v>1213</v>
      </c>
      <c r="B690" s="2" t="s">
        <v>1214</v>
      </c>
      <c r="C690" s="2" t="s">
        <v>194</v>
      </c>
      <c r="D690" s="2" t="s">
        <v>193</v>
      </c>
      <c r="E690" s="2" t="s">
        <v>194</v>
      </c>
      <c r="F690" s="2" t="s">
        <v>195</v>
      </c>
      <c r="G690" s="3" t="s">
        <v>194</v>
      </c>
      <c r="H690" s="3" t="s">
        <v>1236</v>
      </c>
      <c r="I690" s="3" t="s">
        <v>1237</v>
      </c>
      <c r="J690" s="3"/>
      <c r="K690" s="4">
        <v>1</v>
      </c>
      <c r="L690" s="5" t="s">
        <v>1238</v>
      </c>
      <c r="M690" s="6" t="s">
        <v>623</v>
      </c>
      <c r="N690" s="7">
        <f t="shared" si="10"/>
        <v>132</v>
      </c>
      <c r="O690" s="8">
        <v>33</v>
      </c>
      <c r="P690" s="8">
        <v>33</v>
      </c>
      <c r="Q690" s="8">
        <v>33</v>
      </c>
      <c r="R690" s="8">
        <v>33</v>
      </c>
      <c r="S690" s="9">
        <f>COUNTIFS($B$3:B690,B690,$D$3:D690,D690,$H$3:H690,H690)</f>
        <v>1</v>
      </c>
    </row>
    <row r="691" spans="1:19" ht="15" customHeight="1">
      <c r="A691" s="2" t="s">
        <v>1213</v>
      </c>
      <c r="B691" s="2" t="s">
        <v>1214</v>
      </c>
      <c r="C691" s="2" t="s">
        <v>194</v>
      </c>
      <c r="D691" s="2" t="s">
        <v>193</v>
      </c>
      <c r="E691" s="2" t="s">
        <v>194</v>
      </c>
      <c r="F691" s="2" t="s">
        <v>195</v>
      </c>
      <c r="G691" s="3" t="s">
        <v>194</v>
      </c>
      <c r="H691" s="3" t="s">
        <v>1236</v>
      </c>
      <c r="I691" s="3" t="s">
        <v>1237</v>
      </c>
      <c r="J691" s="10"/>
      <c r="K691" s="4">
        <v>2</v>
      </c>
      <c r="L691" s="5" t="s">
        <v>1239</v>
      </c>
      <c r="M691" s="6" t="s">
        <v>59</v>
      </c>
      <c r="N691" s="7">
        <f t="shared" si="10"/>
        <v>32</v>
      </c>
      <c r="O691" s="8">
        <v>8</v>
      </c>
      <c r="P691" s="8">
        <v>8</v>
      </c>
      <c r="Q691" s="8">
        <v>8</v>
      </c>
      <c r="R691" s="8">
        <v>8</v>
      </c>
      <c r="S691" s="9">
        <f>COUNTIFS($B$3:B691,B691,$D$3:D691,D691,$H$3:H691,H691)</f>
        <v>2</v>
      </c>
    </row>
    <row r="692" spans="1:19" ht="15" customHeight="1">
      <c r="A692" s="2" t="s">
        <v>1213</v>
      </c>
      <c r="B692" s="2" t="s">
        <v>1214</v>
      </c>
      <c r="C692" s="2" t="s">
        <v>194</v>
      </c>
      <c r="D692" s="2" t="s">
        <v>193</v>
      </c>
      <c r="E692" s="2" t="s">
        <v>194</v>
      </c>
      <c r="F692" s="2" t="s">
        <v>195</v>
      </c>
      <c r="G692" s="3" t="s">
        <v>194</v>
      </c>
      <c r="H692" s="3" t="s">
        <v>1236</v>
      </c>
      <c r="I692" s="3" t="s">
        <v>1237</v>
      </c>
      <c r="J692" s="10"/>
      <c r="K692" s="4">
        <v>3</v>
      </c>
      <c r="L692" s="5" t="s">
        <v>1240</v>
      </c>
      <c r="M692" s="6" t="s">
        <v>161</v>
      </c>
      <c r="N692" s="7">
        <f t="shared" si="10"/>
        <v>360</v>
      </c>
      <c r="O692" s="8">
        <v>90</v>
      </c>
      <c r="P692" s="8">
        <v>90</v>
      </c>
      <c r="Q692" s="8">
        <v>90</v>
      </c>
      <c r="R692" s="8">
        <v>90</v>
      </c>
      <c r="S692" s="9">
        <f>COUNTIFS($B$3:B692,B692,$D$3:D692,D692,$H$3:H692,H692)</f>
        <v>3</v>
      </c>
    </row>
    <row r="693" spans="1:19" ht="15" customHeight="1">
      <c r="A693" s="2" t="s">
        <v>1213</v>
      </c>
      <c r="B693" s="2" t="s">
        <v>1214</v>
      </c>
      <c r="C693" s="2" t="s">
        <v>194</v>
      </c>
      <c r="D693" s="2" t="s">
        <v>193</v>
      </c>
      <c r="E693" s="2" t="s">
        <v>194</v>
      </c>
      <c r="F693" s="2" t="s">
        <v>195</v>
      </c>
      <c r="G693" s="3" t="s">
        <v>194</v>
      </c>
      <c r="H693" s="3" t="s">
        <v>1236</v>
      </c>
      <c r="I693" s="3" t="s">
        <v>1237</v>
      </c>
      <c r="J693" s="10"/>
      <c r="K693" s="4">
        <v>4</v>
      </c>
      <c r="L693" s="5" t="s">
        <v>1241</v>
      </c>
      <c r="M693" s="6" t="s">
        <v>29</v>
      </c>
      <c r="N693" s="7">
        <f t="shared" si="10"/>
        <v>360</v>
      </c>
      <c r="O693" s="8">
        <v>90</v>
      </c>
      <c r="P693" s="8">
        <v>90</v>
      </c>
      <c r="Q693" s="8">
        <v>90</v>
      </c>
      <c r="R693" s="8">
        <v>90</v>
      </c>
      <c r="S693" s="9">
        <f>COUNTIFS($B$3:B693,B693,$D$3:D693,D693,$H$3:H693,H693)</f>
        <v>4</v>
      </c>
    </row>
    <row r="694" spans="1:19" ht="15" customHeight="1">
      <c r="A694" s="2" t="s">
        <v>1213</v>
      </c>
      <c r="B694" s="2" t="s">
        <v>1214</v>
      </c>
      <c r="C694" s="2" t="s">
        <v>194</v>
      </c>
      <c r="D694" s="2" t="s">
        <v>193</v>
      </c>
      <c r="E694" s="2" t="s">
        <v>194</v>
      </c>
      <c r="F694" s="2" t="s">
        <v>195</v>
      </c>
      <c r="G694" s="3" t="s">
        <v>194</v>
      </c>
      <c r="H694" s="3" t="s">
        <v>1236</v>
      </c>
      <c r="I694" s="3" t="s">
        <v>1237</v>
      </c>
      <c r="J694" s="10"/>
      <c r="K694" s="4">
        <v>5</v>
      </c>
      <c r="L694" s="5" t="s">
        <v>1242</v>
      </c>
      <c r="M694" s="6" t="s">
        <v>112</v>
      </c>
      <c r="N694" s="7">
        <f t="shared" si="10"/>
        <v>12</v>
      </c>
      <c r="O694" s="8">
        <v>3</v>
      </c>
      <c r="P694" s="8">
        <v>3</v>
      </c>
      <c r="Q694" s="8">
        <v>3</v>
      </c>
      <c r="R694" s="8">
        <v>3</v>
      </c>
      <c r="S694" s="9">
        <f>COUNTIFS($B$3:B694,B694,$D$3:D694,D694,$H$3:H694,H694)</f>
        <v>5</v>
      </c>
    </row>
    <row r="695" spans="1:19" ht="15" customHeight="1">
      <c r="A695" s="2" t="s">
        <v>1213</v>
      </c>
      <c r="B695" s="2" t="s">
        <v>1214</v>
      </c>
      <c r="C695" s="2" t="s">
        <v>194</v>
      </c>
      <c r="D695" s="2" t="s">
        <v>193</v>
      </c>
      <c r="E695" s="2" t="s">
        <v>194</v>
      </c>
      <c r="F695" s="2" t="s">
        <v>195</v>
      </c>
      <c r="G695" s="3" t="s">
        <v>194</v>
      </c>
      <c r="H695" s="3" t="s">
        <v>1236</v>
      </c>
      <c r="I695" s="3" t="s">
        <v>1237</v>
      </c>
      <c r="J695" s="10"/>
      <c r="K695" s="4">
        <v>6</v>
      </c>
      <c r="L695" s="5" t="s">
        <v>1243</v>
      </c>
      <c r="M695" s="6" t="s">
        <v>161</v>
      </c>
      <c r="N695" s="7">
        <f t="shared" si="10"/>
        <v>360</v>
      </c>
      <c r="O695" s="8">
        <v>90</v>
      </c>
      <c r="P695" s="8">
        <v>90</v>
      </c>
      <c r="Q695" s="8">
        <v>90</v>
      </c>
      <c r="R695" s="8">
        <v>90</v>
      </c>
      <c r="S695" s="9">
        <f>COUNTIFS($B$3:B695,B695,$D$3:D695,D695,$H$3:H695,H695)</f>
        <v>6</v>
      </c>
    </row>
    <row r="696" spans="1:19" ht="15" customHeight="1">
      <c r="A696" s="2" t="s">
        <v>1213</v>
      </c>
      <c r="B696" s="2" t="s">
        <v>1214</v>
      </c>
      <c r="C696" s="2" t="s">
        <v>194</v>
      </c>
      <c r="D696" s="2" t="s">
        <v>193</v>
      </c>
      <c r="E696" s="2" t="s">
        <v>194</v>
      </c>
      <c r="F696" s="2" t="s">
        <v>195</v>
      </c>
      <c r="G696" s="3" t="s">
        <v>194</v>
      </c>
      <c r="H696" s="3" t="s">
        <v>1236</v>
      </c>
      <c r="I696" s="3" t="s">
        <v>1237</v>
      </c>
      <c r="J696" s="10"/>
      <c r="K696" s="4">
        <v>7</v>
      </c>
      <c r="L696" s="5" t="s">
        <v>1244</v>
      </c>
      <c r="M696" s="6" t="s">
        <v>112</v>
      </c>
      <c r="N696" s="7">
        <f t="shared" si="10"/>
        <v>12</v>
      </c>
      <c r="O696" s="8">
        <v>3</v>
      </c>
      <c r="P696" s="8">
        <v>3</v>
      </c>
      <c r="Q696" s="8">
        <v>3</v>
      </c>
      <c r="R696" s="8">
        <v>3</v>
      </c>
      <c r="S696" s="9">
        <f>COUNTIFS($B$3:B696,B696,$D$3:D696,D696,$H$3:H696,H696)</f>
        <v>7</v>
      </c>
    </row>
    <row r="697" spans="1:19" ht="15" customHeight="1">
      <c r="A697" s="2" t="s">
        <v>1213</v>
      </c>
      <c r="B697" s="2" t="s">
        <v>1214</v>
      </c>
      <c r="C697" s="2" t="s">
        <v>194</v>
      </c>
      <c r="D697" s="2" t="s">
        <v>193</v>
      </c>
      <c r="E697" s="2" t="s">
        <v>194</v>
      </c>
      <c r="F697" s="2" t="s">
        <v>195</v>
      </c>
      <c r="G697" s="3" t="s">
        <v>194</v>
      </c>
      <c r="H697" s="3" t="s">
        <v>1236</v>
      </c>
      <c r="I697" s="3" t="s">
        <v>1237</v>
      </c>
      <c r="J697" s="14"/>
      <c r="K697" s="4">
        <v>8</v>
      </c>
      <c r="L697" s="5" t="s">
        <v>1245</v>
      </c>
      <c r="M697" s="6" t="s">
        <v>26</v>
      </c>
      <c r="N697" s="7">
        <f t="shared" si="10"/>
        <v>360</v>
      </c>
      <c r="O697" s="8">
        <v>90</v>
      </c>
      <c r="P697" s="8">
        <v>90</v>
      </c>
      <c r="Q697" s="8">
        <v>90</v>
      </c>
      <c r="R697" s="8">
        <v>90</v>
      </c>
      <c r="S697" s="9">
        <f>COUNTIFS($B$3:B697,B697,$D$3:D697,D697,$H$3:H697,H697)</f>
        <v>8</v>
      </c>
    </row>
    <row r="698" spans="1:19" ht="15" customHeight="1">
      <c r="A698" s="2" t="s">
        <v>1213</v>
      </c>
      <c r="B698" s="2" t="s">
        <v>1214</v>
      </c>
      <c r="C698" s="2" t="s">
        <v>194</v>
      </c>
      <c r="D698" s="2" t="s">
        <v>1246</v>
      </c>
      <c r="E698" s="2" t="s">
        <v>1247</v>
      </c>
      <c r="F698" s="2" t="s">
        <v>195</v>
      </c>
      <c r="G698" s="3" t="s">
        <v>194</v>
      </c>
      <c r="H698" s="2" t="s">
        <v>1248</v>
      </c>
      <c r="I698" s="2" t="s">
        <v>1249</v>
      </c>
      <c r="J698" s="2"/>
      <c r="K698" s="4">
        <v>1</v>
      </c>
      <c r="L698" s="5" t="s">
        <v>1250</v>
      </c>
      <c r="M698" s="12" t="s">
        <v>161</v>
      </c>
      <c r="N698" s="7">
        <f t="shared" si="10"/>
        <v>70</v>
      </c>
      <c r="O698" s="8">
        <v>15</v>
      </c>
      <c r="P698" s="8">
        <v>20</v>
      </c>
      <c r="Q698" s="8">
        <v>20</v>
      </c>
      <c r="R698" s="8">
        <v>15</v>
      </c>
      <c r="S698" s="9">
        <f>COUNTIFS($B$3:B698,B698,$D$3:D698,D698,$H$3:H698,H698)</f>
        <v>1</v>
      </c>
    </row>
    <row r="699" spans="1:19" ht="15" customHeight="1">
      <c r="A699" s="2" t="s">
        <v>1213</v>
      </c>
      <c r="B699" s="2" t="s">
        <v>1214</v>
      </c>
      <c r="C699" s="2" t="s">
        <v>194</v>
      </c>
      <c r="D699" s="2" t="s">
        <v>1246</v>
      </c>
      <c r="E699" s="2" t="s">
        <v>1247</v>
      </c>
      <c r="F699" s="2" t="s">
        <v>195</v>
      </c>
      <c r="G699" s="3" t="s">
        <v>194</v>
      </c>
      <c r="H699" s="2" t="s">
        <v>1248</v>
      </c>
      <c r="I699" s="2" t="s">
        <v>1249</v>
      </c>
      <c r="J699" s="10"/>
      <c r="K699" s="4">
        <v>2</v>
      </c>
      <c r="L699" s="5" t="s">
        <v>1251</v>
      </c>
      <c r="M699" s="12" t="s">
        <v>1252</v>
      </c>
      <c r="N699" s="7">
        <f t="shared" si="10"/>
        <v>1000</v>
      </c>
      <c r="O699" s="8">
        <v>150</v>
      </c>
      <c r="P699" s="8">
        <v>250</v>
      </c>
      <c r="Q699" s="8">
        <v>300</v>
      </c>
      <c r="R699" s="8">
        <v>300</v>
      </c>
      <c r="S699" s="9">
        <f>COUNTIFS($B$3:B699,B699,$D$3:D699,D699,$H$3:H699,H699)</f>
        <v>2</v>
      </c>
    </row>
    <row r="700" spans="1:19" ht="15" customHeight="1">
      <c r="A700" s="2" t="s">
        <v>1213</v>
      </c>
      <c r="B700" s="2" t="s">
        <v>1214</v>
      </c>
      <c r="C700" s="2" t="s">
        <v>194</v>
      </c>
      <c r="D700" s="2" t="s">
        <v>1246</v>
      </c>
      <c r="E700" s="2" t="s">
        <v>1247</v>
      </c>
      <c r="F700" s="2" t="s">
        <v>195</v>
      </c>
      <c r="G700" s="3" t="s">
        <v>194</v>
      </c>
      <c r="H700" s="2" t="s">
        <v>1248</v>
      </c>
      <c r="I700" s="2" t="s">
        <v>1249</v>
      </c>
      <c r="J700" s="10"/>
      <c r="K700" s="4">
        <v>3</v>
      </c>
      <c r="L700" s="5" t="s">
        <v>1253</v>
      </c>
      <c r="M700" s="12" t="s">
        <v>1254</v>
      </c>
      <c r="N700" s="7">
        <f t="shared" si="10"/>
        <v>400</v>
      </c>
      <c r="O700" s="8">
        <v>100</v>
      </c>
      <c r="P700" s="8">
        <v>100</v>
      </c>
      <c r="Q700" s="8">
        <v>100</v>
      </c>
      <c r="R700" s="8">
        <v>100</v>
      </c>
      <c r="S700" s="9">
        <f>COUNTIFS($B$3:B700,B700,$D$3:D700,D700,$H$3:H700,H700)</f>
        <v>3</v>
      </c>
    </row>
    <row r="701" spans="1:19" ht="15" customHeight="1">
      <c r="A701" s="2" t="s">
        <v>1213</v>
      </c>
      <c r="B701" s="2" t="s">
        <v>1214</v>
      </c>
      <c r="C701" s="2" t="s">
        <v>194</v>
      </c>
      <c r="D701" s="2" t="s">
        <v>1246</v>
      </c>
      <c r="E701" s="2" t="s">
        <v>1247</v>
      </c>
      <c r="F701" s="2" t="s">
        <v>195</v>
      </c>
      <c r="G701" s="3" t="s">
        <v>194</v>
      </c>
      <c r="H701" s="2" t="s">
        <v>1248</v>
      </c>
      <c r="I701" s="2" t="s">
        <v>1249</v>
      </c>
      <c r="J701" s="10"/>
      <c r="K701" s="4">
        <v>4</v>
      </c>
      <c r="L701" s="5" t="s">
        <v>1255</v>
      </c>
      <c r="M701" s="6" t="s">
        <v>112</v>
      </c>
      <c r="N701" s="7">
        <f t="shared" si="10"/>
        <v>300</v>
      </c>
      <c r="O701" s="8">
        <v>50</v>
      </c>
      <c r="P701" s="8">
        <v>100</v>
      </c>
      <c r="Q701" s="8">
        <v>100</v>
      </c>
      <c r="R701" s="8">
        <v>50</v>
      </c>
      <c r="S701" s="9">
        <f>COUNTIFS($B$3:B701,B701,$D$3:D701,D701,$H$3:H701,H701)</f>
        <v>4</v>
      </c>
    </row>
    <row r="702" spans="1:19" ht="15" customHeight="1">
      <c r="A702" s="2" t="s">
        <v>1213</v>
      </c>
      <c r="B702" s="2" t="s">
        <v>1214</v>
      </c>
      <c r="C702" s="2" t="s">
        <v>194</v>
      </c>
      <c r="D702" s="2" t="s">
        <v>1246</v>
      </c>
      <c r="E702" s="2" t="s">
        <v>1247</v>
      </c>
      <c r="F702" s="2" t="s">
        <v>195</v>
      </c>
      <c r="G702" s="3" t="s">
        <v>194</v>
      </c>
      <c r="H702" s="2" t="s">
        <v>1248</v>
      </c>
      <c r="I702" s="2" t="s">
        <v>1249</v>
      </c>
      <c r="J702" s="10"/>
      <c r="K702" s="4">
        <v>5</v>
      </c>
      <c r="L702" s="5" t="s">
        <v>1256</v>
      </c>
      <c r="M702" s="6" t="s">
        <v>112</v>
      </c>
      <c r="N702" s="7">
        <f t="shared" si="10"/>
        <v>20</v>
      </c>
      <c r="O702" s="8">
        <v>5</v>
      </c>
      <c r="P702" s="8">
        <v>5</v>
      </c>
      <c r="Q702" s="8">
        <v>5</v>
      </c>
      <c r="R702" s="8">
        <v>5</v>
      </c>
      <c r="S702" s="9">
        <f>COUNTIFS($B$3:B702,B702,$D$3:D702,D702,$H$3:H702,H702)</f>
        <v>5</v>
      </c>
    </row>
    <row r="703" spans="1:19" ht="15" customHeight="1">
      <c r="A703" s="2" t="s">
        <v>1213</v>
      </c>
      <c r="B703" s="2" t="s">
        <v>1214</v>
      </c>
      <c r="C703" s="2" t="s">
        <v>194</v>
      </c>
      <c r="D703" s="2" t="s">
        <v>1246</v>
      </c>
      <c r="E703" s="2" t="s">
        <v>1247</v>
      </c>
      <c r="F703" s="2" t="s">
        <v>195</v>
      </c>
      <c r="G703" s="3" t="s">
        <v>194</v>
      </c>
      <c r="H703" s="2" t="s">
        <v>1248</v>
      </c>
      <c r="I703" s="2" t="s">
        <v>1249</v>
      </c>
      <c r="J703" s="10"/>
      <c r="K703" s="4">
        <v>6</v>
      </c>
      <c r="L703" s="5" t="s">
        <v>1257</v>
      </c>
      <c r="M703" s="6" t="s">
        <v>96</v>
      </c>
      <c r="N703" s="7">
        <f t="shared" si="10"/>
        <v>12</v>
      </c>
      <c r="O703" s="8">
        <v>3</v>
      </c>
      <c r="P703" s="8">
        <v>3</v>
      </c>
      <c r="Q703" s="8">
        <v>3</v>
      </c>
      <c r="R703" s="8">
        <v>3</v>
      </c>
      <c r="S703" s="9">
        <f>COUNTIFS($B$3:B703,B703,$D$3:D703,D703,$H$3:H703,H703)</f>
        <v>6</v>
      </c>
    </row>
    <row r="704" spans="1:19" ht="15" customHeight="1">
      <c r="A704" s="2" t="s">
        <v>1213</v>
      </c>
      <c r="B704" s="2" t="s">
        <v>1214</v>
      </c>
      <c r="C704" s="2" t="s">
        <v>194</v>
      </c>
      <c r="D704" s="2" t="s">
        <v>1246</v>
      </c>
      <c r="E704" s="2" t="s">
        <v>1247</v>
      </c>
      <c r="F704" s="2" t="s">
        <v>195</v>
      </c>
      <c r="G704" s="3" t="s">
        <v>194</v>
      </c>
      <c r="H704" s="2" t="s">
        <v>1248</v>
      </c>
      <c r="I704" s="2" t="s">
        <v>1249</v>
      </c>
      <c r="J704" s="10"/>
      <c r="K704" s="4">
        <v>7</v>
      </c>
      <c r="L704" s="5" t="s">
        <v>1258</v>
      </c>
      <c r="M704" s="12" t="s">
        <v>112</v>
      </c>
      <c r="N704" s="7">
        <f t="shared" si="10"/>
        <v>400</v>
      </c>
      <c r="O704" s="8">
        <v>100</v>
      </c>
      <c r="P704" s="8">
        <v>100</v>
      </c>
      <c r="Q704" s="8">
        <v>100</v>
      </c>
      <c r="R704" s="8">
        <v>100</v>
      </c>
      <c r="S704" s="9">
        <f>COUNTIFS($B$3:B704,B704,$D$3:D704,D704,$H$3:H704,H704)</f>
        <v>7</v>
      </c>
    </row>
    <row r="705" spans="1:19" ht="15" customHeight="1">
      <c r="A705" s="2" t="s">
        <v>1213</v>
      </c>
      <c r="B705" s="2" t="s">
        <v>1214</v>
      </c>
      <c r="C705" s="2" t="s">
        <v>194</v>
      </c>
      <c r="D705" s="2" t="s">
        <v>1246</v>
      </c>
      <c r="E705" s="2" t="s">
        <v>1247</v>
      </c>
      <c r="F705" s="2" t="s">
        <v>195</v>
      </c>
      <c r="G705" s="3" t="s">
        <v>194</v>
      </c>
      <c r="H705" s="2" t="s">
        <v>1248</v>
      </c>
      <c r="I705" s="2" t="s">
        <v>1249</v>
      </c>
      <c r="J705" s="10"/>
      <c r="K705" s="4">
        <v>8</v>
      </c>
      <c r="L705" s="5" t="s">
        <v>1259</v>
      </c>
      <c r="M705" s="12" t="s">
        <v>173</v>
      </c>
      <c r="N705" s="7">
        <f t="shared" si="10"/>
        <v>1</v>
      </c>
      <c r="O705" s="8">
        <v>0</v>
      </c>
      <c r="P705" s="8">
        <v>0</v>
      </c>
      <c r="Q705" s="8">
        <v>0</v>
      </c>
      <c r="R705" s="8">
        <v>1</v>
      </c>
      <c r="S705" s="9">
        <f>COUNTIFS($B$3:B705,B705,$D$3:D705,D705,$H$3:H705,H705)</f>
        <v>8</v>
      </c>
    </row>
    <row r="706" spans="1:19" ht="15" customHeight="1">
      <c r="A706" s="2" t="s">
        <v>1213</v>
      </c>
      <c r="B706" s="2" t="s">
        <v>1214</v>
      </c>
      <c r="C706" s="2" t="s">
        <v>194</v>
      </c>
      <c r="D706" s="2" t="s">
        <v>1246</v>
      </c>
      <c r="E706" s="2" t="s">
        <v>1247</v>
      </c>
      <c r="F706" s="2" t="s">
        <v>195</v>
      </c>
      <c r="G706" s="3" t="s">
        <v>194</v>
      </c>
      <c r="H706" s="2" t="s">
        <v>1248</v>
      </c>
      <c r="I706" s="2" t="s">
        <v>1249</v>
      </c>
      <c r="J706" s="10"/>
      <c r="K706" s="4">
        <v>9</v>
      </c>
      <c r="L706" s="5" t="s">
        <v>1260</v>
      </c>
      <c r="M706" s="12" t="s">
        <v>599</v>
      </c>
      <c r="N706" s="7">
        <f t="shared" si="10"/>
        <v>100</v>
      </c>
      <c r="O706" s="8">
        <v>25</v>
      </c>
      <c r="P706" s="8">
        <v>25</v>
      </c>
      <c r="Q706" s="8">
        <v>25</v>
      </c>
      <c r="R706" s="8">
        <v>25</v>
      </c>
      <c r="S706" s="9">
        <f>COUNTIFS($B$3:B706,B706,$D$3:D706,D706,$H$3:H706,H706)</f>
        <v>9</v>
      </c>
    </row>
    <row r="707" spans="1:19" ht="15" customHeight="1">
      <c r="A707" s="2" t="s">
        <v>1213</v>
      </c>
      <c r="B707" s="2" t="s">
        <v>1214</v>
      </c>
      <c r="C707" s="2" t="s">
        <v>194</v>
      </c>
      <c r="D707" s="2" t="s">
        <v>1246</v>
      </c>
      <c r="E707" s="2" t="s">
        <v>1247</v>
      </c>
      <c r="F707" s="2" t="s">
        <v>195</v>
      </c>
      <c r="G707" s="3" t="s">
        <v>194</v>
      </c>
      <c r="H707" s="2" t="s">
        <v>1248</v>
      </c>
      <c r="I707" s="2" t="s">
        <v>1249</v>
      </c>
      <c r="J707" s="14"/>
      <c r="K707" s="4">
        <v>10</v>
      </c>
      <c r="L707" s="5" t="s">
        <v>1261</v>
      </c>
      <c r="M707" s="12" t="s">
        <v>86</v>
      </c>
      <c r="N707" s="7">
        <f t="shared" ref="N707:N770" si="11">+SUM(O707,P707,Q707,R707)</f>
        <v>100</v>
      </c>
      <c r="O707" s="8">
        <v>25</v>
      </c>
      <c r="P707" s="8">
        <v>25</v>
      </c>
      <c r="Q707" s="8">
        <v>25</v>
      </c>
      <c r="R707" s="8">
        <v>25</v>
      </c>
      <c r="S707" s="9">
        <f>COUNTIFS($B$3:B707,B707,$D$3:D707,D707,$H$3:H707,H707)</f>
        <v>10</v>
      </c>
    </row>
    <row r="708" spans="1:19" ht="15" customHeight="1">
      <c r="A708" s="29" t="s">
        <v>1262</v>
      </c>
      <c r="B708" s="2" t="s">
        <v>1263</v>
      </c>
      <c r="C708" s="2" t="s">
        <v>1264</v>
      </c>
      <c r="D708" s="2" t="s">
        <v>1265</v>
      </c>
      <c r="E708" s="2" t="s">
        <v>1264</v>
      </c>
      <c r="F708" s="3" t="s">
        <v>1266</v>
      </c>
      <c r="G708" s="3" t="s">
        <v>1267</v>
      </c>
      <c r="H708" s="3" t="s">
        <v>1268</v>
      </c>
      <c r="I708" s="3" t="s">
        <v>1269</v>
      </c>
      <c r="J708" s="3"/>
      <c r="K708" s="4">
        <v>1</v>
      </c>
      <c r="L708" s="5" t="s">
        <v>1270</v>
      </c>
      <c r="M708" s="6" t="s">
        <v>315</v>
      </c>
      <c r="N708" s="7">
        <f t="shared" si="11"/>
        <v>3</v>
      </c>
      <c r="O708" s="8">
        <v>1</v>
      </c>
      <c r="P708" s="8">
        <v>1</v>
      </c>
      <c r="Q708" s="8">
        <v>1</v>
      </c>
      <c r="R708" s="8">
        <v>0</v>
      </c>
      <c r="S708" s="9">
        <f>COUNTIFS($B$3:B708,B708,$D$3:D708,D708,$H$3:H708,H708)</f>
        <v>1</v>
      </c>
    </row>
    <row r="709" spans="1:19" ht="15" customHeight="1">
      <c r="A709" s="29" t="s">
        <v>1262</v>
      </c>
      <c r="B709" s="2" t="s">
        <v>1263</v>
      </c>
      <c r="C709" s="2" t="s">
        <v>1264</v>
      </c>
      <c r="D709" s="2" t="s">
        <v>1265</v>
      </c>
      <c r="E709" s="2" t="s">
        <v>1264</v>
      </c>
      <c r="F709" s="3" t="s">
        <v>1266</v>
      </c>
      <c r="G709" s="3" t="s">
        <v>1267</v>
      </c>
      <c r="H709" s="3" t="s">
        <v>1268</v>
      </c>
      <c r="I709" s="3" t="s">
        <v>1269</v>
      </c>
      <c r="J709" s="10"/>
      <c r="K709" s="4">
        <v>2</v>
      </c>
      <c r="L709" s="5" t="s">
        <v>1271</v>
      </c>
      <c r="M709" s="6" t="s">
        <v>99</v>
      </c>
      <c r="N709" s="7">
        <f t="shared" si="11"/>
        <v>3</v>
      </c>
      <c r="O709" s="8">
        <v>1</v>
      </c>
      <c r="P709" s="8">
        <v>1</v>
      </c>
      <c r="Q709" s="8">
        <v>1</v>
      </c>
      <c r="R709" s="8">
        <v>0</v>
      </c>
      <c r="S709" s="9">
        <f>COUNTIFS($B$3:B709,B709,$D$3:D709,D709,$H$3:H709,H709)</f>
        <v>2</v>
      </c>
    </row>
    <row r="710" spans="1:19" ht="15" customHeight="1">
      <c r="A710" s="29" t="s">
        <v>1262</v>
      </c>
      <c r="B710" s="2" t="s">
        <v>1263</v>
      </c>
      <c r="C710" s="2" t="s">
        <v>1264</v>
      </c>
      <c r="D710" s="2" t="s">
        <v>1265</v>
      </c>
      <c r="E710" s="2" t="s">
        <v>1264</v>
      </c>
      <c r="F710" s="3" t="s">
        <v>1266</v>
      </c>
      <c r="G710" s="3" t="s">
        <v>1267</v>
      </c>
      <c r="H710" s="3" t="s">
        <v>1268</v>
      </c>
      <c r="I710" s="3" t="s">
        <v>1269</v>
      </c>
      <c r="J710" s="10"/>
      <c r="K710" s="4">
        <v>3</v>
      </c>
      <c r="L710" s="5" t="s">
        <v>1272</v>
      </c>
      <c r="M710" s="12" t="s">
        <v>315</v>
      </c>
      <c r="N710" s="7">
        <f t="shared" si="11"/>
        <v>50</v>
      </c>
      <c r="O710" s="8">
        <v>25</v>
      </c>
      <c r="P710" s="8">
        <v>10</v>
      </c>
      <c r="Q710" s="8">
        <v>10</v>
      </c>
      <c r="R710" s="8">
        <v>5</v>
      </c>
      <c r="S710" s="9">
        <f>COUNTIFS($B$3:B710,B710,$D$3:D710,D710,$H$3:H710,H710)</f>
        <v>3</v>
      </c>
    </row>
    <row r="711" spans="1:19" ht="15" customHeight="1">
      <c r="A711" s="29" t="s">
        <v>1262</v>
      </c>
      <c r="B711" s="2" t="s">
        <v>1263</v>
      </c>
      <c r="C711" s="2" t="s">
        <v>1264</v>
      </c>
      <c r="D711" s="2" t="s">
        <v>1265</v>
      </c>
      <c r="E711" s="2" t="s">
        <v>1264</v>
      </c>
      <c r="F711" s="3" t="s">
        <v>1266</v>
      </c>
      <c r="G711" s="3" t="s">
        <v>1267</v>
      </c>
      <c r="H711" s="3" t="s">
        <v>1268</v>
      </c>
      <c r="I711" s="3" t="s">
        <v>1269</v>
      </c>
      <c r="J711" s="10"/>
      <c r="K711" s="4">
        <v>4</v>
      </c>
      <c r="L711" s="5" t="s">
        <v>1273</v>
      </c>
      <c r="M711" s="12" t="s">
        <v>315</v>
      </c>
      <c r="N711" s="7">
        <f t="shared" si="11"/>
        <v>800</v>
      </c>
      <c r="O711" s="8">
        <v>200</v>
      </c>
      <c r="P711" s="8">
        <v>200</v>
      </c>
      <c r="Q711" s="8">
        <v>200</v>
      </c>
      <c r="R711" s="8">
        <v>200</v>
      </c>
      <c r="S711" s="9">
        <f>COUNTIFS($B$3:B711,B711,$D$3:D711,D711,$H$3:H711,H711)</f>
        <v>4</v>
      </c>
    </row>
    <row r="712" spans="1:19" ht="15" customHeight="1">
      <c r="A712" s="29" t="s">
        <v>1262</v>
      </c>
      <c r="B712" s="2" t="s">
        <v>1263</v>
      </c>
      <c r="C712" s="2" t="s">
        <v>1264</v>
      </c>
      <c r="D712" s="2" t="s">
        <v>1265</v>
      </c>
      <c r="E712" s="2" t="s">
        <v>1264</v>
      </c>
      <c r="F712" s="3" t="s">
        <v>1266</v>
      </c>
      <c r="G712" s="3" t="s">
        <v>1267</v>
      </c>
      <c r="H712" s="3" t="s">
        <v>1268</v>
      </c>
      <c r="I712" s="3" t="s">
        <v>1269</v>
      </c>
      <c r="J712" s="10"/>
      <c r="K712" s="4">
        <v>5</v>
      </c>
      <c r="L712" s="5" t="s">
        <v>1274</v>
      </c>
      <c r="M712" s="6" t="s">
        <v>1275</v>
      </c>
      <c r="N712" s="7">
        <f t="shared" si="11"/>
        <v>2500</v>
      </c>
      <c r="O712" s="8">
        <v>1400</v>
      </c>
      <c r="P712" s="8">
        <v>400</v>
      </c>
      <c r="Q712" s="8">
        <v>350</v>
      </c>
      <c r="R712" s="8">
        <v>350</v>
      </c>
      <c r="S712" s="9">
        <f>COUNTIFS($B$3:B712,B712,$D$3:D712,D712,$H$3:H712,H712)</f>
        <v>5</v>
      </c>
    </row>
    <row r="713" spans="1:19" ht="15" customHeight="1">
      <c r="A713" s="29" t="s">
        <v>1262</v>
      </c>
      <c r="B713" s="2" t="s">
        <v>1263</v>
      </c>
      <c r="C713" s="2" t="s">
        <v>1264</v>
      </c>
      <c r="D713" s="2" t="s">
        <v>1265</v>
      </c>
      <c r="E713" s="2" t="s">
        <v>1264</v>
      </c>
      <c r="F713" s="3" t="s">
        <v>1266</v>
      </c>
      <c r="G713" s="3" t="s">
        <v>1267</v>
      </c>
      <c r="H713" s="3" t="s">
        <v>1268</v>
      </c>
      <c r="I713" s="3" t="s">
        <v>1269</v>
      </c>
      <c r="J713" s="14"/>
      <c r="K713" s="4">
        <v>6</v>
      </c>
      <c r="L713" s="5" t="s">
        <v>1276</v>
      </c>
      <c r="M713" s="12" t="s">
        <v>315</v>
      </c>
      <c r="N713" s="7">
        <f t="shared" si="11"/>
        <v>100</v>
      </c>
      <c r="O713" s="8">
        <v>40</v>
      </c>
      <c r="P713" s="8">
        <v>40</v>
      </c>
      <c r="Q713" s="8">
        <v>20</v>
      </c>
      <c r="R713" s="8">
        <v>0</v>
      </c>
      <c r="S713" s="9">
        <f>COUNTIFS($B$3:B713,B713,$D$3:D713,D713,$H$3:H713,H713)</f>
        <v>6</v>
      </c>
    </row>
    <row r="714" spans="1:19" ht="15" customHeight="1">
      <c r="A714" s="29" t="s">
        <v>1262</v>
      </c>
      <c r="B714" s="2" t="s">
        <v>1263</v>
      </c>
      <c r="C714" s="2" t="s">
        <v>1264</v>
      </c>
      <c r="D714" s="2" t="s">
        <v>1265</v>
      </c>
      <c r="E714" s="2" t="s">
        <v>1264</v>
      </c>
      <c r="F714" s="3" t="s">
        <v>1266</v>
      </c>
      <c r="G714" s="3" t="s">
        <v>1267</v>
      </c>
      <c r="H714" s="3" t="s">
        <v>1277</v>
      </c>
      <c r="I714" s="3" t="s">
        <v>1278</v>
      </c>
      <c r="J714" s="3"/>
      <c r="K714" s="4">
        <v>1</v>
      </c>
      <c r="L714" s="5" t="s">
        <v>1279</v>
      </c>
      <c r="M714" s="6" t="s">
        <v>23</v>
      </c>
      <c r="N714" s="7">
        <f t="shared" si="11"/>
        <v>20</v>
      </c>
      <c r="O714" s="8">
        <v>6</v>
      </c>
      <c r="P714" s="8">
        <v>6</v>
      </c>
      <c r="Q714" s="8">
        <v>6</v>
      </c>
      <c r="R714" s="8">
        <v>2</v>
      </c>
      <c r="S714" s="9">
        <f>COUNTIFS($B$3:B714,B714,$D$3:D714,D714,$H$3:H714,H714)</f>
        <v>1</v>
      </c>
    </row>
    <row r="715" spans="1:19" ht="15" customHeight="1">
      <c r="A715" s="29" t="s">
        <v>1262</v>
      </c>
      <c r="B715" s="2" t="s">
        <v>1263</v>
      </c>
      <c r="C715" s="2" t="s">
        <v>1264</v>
      </c>
      <c r="D715" s="2" t="s">
        <v>1265</v>
      </c>
      <c r="E715" s="2" t="s">
        <v>1264</v>
      </c>
      <c r="F715" s="3" t="s">
        <v>1266</v>
      </c>
      <c r="G715" s="3" t="s">
        <v>1267</v>
      </c>
      <c r="H715" s="3" t="s">
        <v>1277</v>
      </c>
      <c r="I715" s="3" t="s">
        <v>1278</v>
      </c>
      <c r="J715" s="10"/>
      <c r="K715" s="4">
        <v>2</v>
      </c>
      <c r="L715" s="5" t="s">
        <v>1280</v>
      </c>
      <c r="M715" s="6" t="s">
        <v>23</v>
      </c>
      <c r="N715" s="7">
        <f t="shared" si="11"/>
        <v>20</v>
      </c>
      <c r="O715" s="8">
        <v>6</v>
      </c>
      <c r="P715" s="8">
        <v>6</v>
      </c>
      <c r="Q715" s="8">
        <v>6</v>
      </c>
      <c r="R715" s="8">
        <v>2</v>
      </c>
      <c r="S715" s="9">
        <f>COUNTIFS($B$3:B715,B715,$D$3:D715,D715,$H$3:H715,H715)</f>
        <v>2</v>
      </c>
    </row>
    <row r="716" spans="1:19" ht="15" customHeight="1">
      <c r="A716" s="29" t="s">
        <v>1262</v>
      </c>
      <c r="B716" s="2" t="s">
        <v>1263</v>
      </c>
      <c r="C716" s="2" t="s">
        <v>1264</v>
      </c>
      <c r="D716" s="2" t="s">
        <v>1265</v>
      </c>
      <c r="E716" s="2" t="s">
        <v>1264</v>
      </c>
      <c r="F716" s="3" t="s">
        <v>1266</v>
      </c>
      <c r="G716" s="3" t="s">
        <v>1267</v>
      </c>
      <c r="H716" s="3" t="s">
        <v>1277</v>
      </c>
      <c r="I716" s="3" t="s">
        <v>1278</v>
      </c>
      <c r="J716" s="10"/>
      <c r="K716" s="4">
        <v>3</v>
      </c>
      <c r="L716" s="5" t="s">
        <v>1281</v>
      </c>
      <c r="M716" s="6" t="s">
        <v>23</v>
      </c>
      <c r="N716" s="7">
        <f t="shared" si="11"/>
        <v>20</v>
      </c>
      <c r="O716" s="8">
        <v>6</v>
      </c>
      <c r="P716" s="8">
        <v>6</v>
      </c>
      <c r="Q716" s="8">
        <v>6</v>
      </c>
      <c r="R716" s="8">
        <v>2</v>
      </c>
      <c r="S716" s="9">
        <f>COUNTIFS($B$3:B716,B716,$D$3:D716,D716,$H$3:H716,H716)</f>
        <v>3</v>
      </c>
    </row>
    <row r="717" spans="1:19" ht="15" customHeight="1">
      <c r="A717" s="29" t="s">
        <v>1262</v>
      </c>
      <c r="B717" s="2" t="s">
        <v>1263</v>
      </c>
      <c r="C717" s="2" t="s">
        <v>1264</v>
      </c>
      <c r="D717" s="2" t="s">
        <v>1265</v>
      </c>
      <c r="E717" s="2" t="s">
        <v>1264</v>
      </c>
      <c r="F717" s="3" t="s">
        <v>1266</v>
      </c>
      <c r="G717" s="3" t="s">
        <v>1267</v>
      </c>
      <c r="H717" s="3" t="s">
        <v>1277</v>
      </c>
      <c r="I717" s="3" t="s">
        <v>1278</v>
      </c>
      <c r="J717" s="10"/>
      <c r="K717" s="4">
        <v>4</v>
      </c>
      <c r="L717" s="5" t="s">
        <v>1282</v>
      </c>
      <c r="M717" s="6" t="s">
        <v>23</v>
      </c>
      <c r="N717" s="7">
        <f t="shared" si="11"/>
        <v>18</v>
      </c>
      <c r="O717" s="8">
        <v>6</v>
      </c>
      <c r="P717" s="8">
        <v>6</v>
      </c>
      <c r="Q717" s="8">
        <v>6</v>
      </c>
      <c r="R717" s="8">
        <v>0</v>
      </c>
      <c r="S717" s="9">
        <f>COUNTIFS($B$3:B717,B717,$D$3:D717,D717,$H$3:H717,H717)</f>
        <v>4</v>
      </c>
    </row>
    <row r="718" spans="1:19" ht="15" customHeight="1">
      <c r="A718" s="29" t="s">
        <v>1262</v>
      </c>
      <c r="B718" s="2" t="s">
        <v>1263</v>
      </c>
      <c r="C718" s="2" t="s">
        <v>1264</v>
      </c>
      <c r="D718" s="2" t="s">
        <v>1265</v>
      </c>
      <c r="E718" s="2" t="s">
        <v>1264</v>
      </c>
      <c r="F718" s="3" t="s">
        <v>1266</v>
      </c>
      <c r="G718" s="3" t="s">
        <v>1267</v>
      </c>
      <c r="H718" s="3" t="s">
        <v>1277</v>
      </c>
      <c r="I718" s="3" t="s">
        <v>1278</v>
      </c>
      <c r="J718" s="10"/>
      <c r="K718" s="4">
        <v>5</v>
      </c>
      <c r="L718" s="5" t="s">
        <v>1283</v>
      </c>
      <c r="M718" s="6" t="s">
        <v>23</v>
      </c>
      <c r="N718" s="7">
        <f t="shared" si="11"/>
        <v>18</v>
      </c>
      <c r="O718" s="8">
        <v>6</v>
      </c>
      <c r="P718" s="8">
        <v>6</v>
      </c>
      <c r="Q718" s="8">
        <v>6</v>
      </c>
      <c r="R718" s="8">
        <v>0</v>
      </c>
      <c r="S718" s="9">
        <f>COUNTIFS($B$3:B718,B718,$D$3:D718,D718,$H$3:H718,H718)</f>
        <v>5</v>
      </c>
    </row>
    <row r="719" spans="1:19" ht="15" customHeight="1">
      <c r="A719" s="29" t="s">
        <v>1262</v>
      </c>
      <c r="B719" s="2" t="s">
        <v>1263</v>
      </c>
      <c r="C719" s="2" t="s">
        <v>1264</v>
      </c>
      <c r="D719" s="2" t="s">
        <v>1265</v>
      </c>
      <c r="E719" s="2" t="s">
        <v>1264</v>
      </c>
      <c r="F719" s="3" t="s">
        <v>1266</v>
      </c>
      <c r="G719" s="3" t="s">
        <v>1267</v>
      </c>
      <c r="H719" s="3" t="s">
        <v>1277</v>
      </c>
      <c r="I719" s="3" t="s">
        <v>1278</v>
      </c>
      <c r="J719" s="10"/>
      <c r="K719" s="4">
        <v>6</v>
      </c>
      <c r="L719" s="5" t="s">
        <v>1284</v>
      </c>
      <c r="M719" s="6" t="s">
        <v>23</v>
      </c>
      <c r="N719" s="7">
        <f t="shared" si="11"/>
        <v>18</v>
      </c>
      <c r="O719" s="8">
        <v>6</v>
      </c>
      <c r="P719" s="8">
        <v>6</v>
      </c>
      <c r="Q719" s="8">
        <v>6</v>
      </c>
      <c r="R719" s="8">
        <v>0</v>
      </c>
      <c r="S719" s="9">
        <f>COUNTIFS($B$3:B719,B719,$D$3:D719,D719,$H$3:H719,H719)</f>
        <v>6</v>
      </c>
    </row>
    <row r="720" spans="1:19" ht="15" customHeight="1">
      <c r="A720" s="29" t="s">
        <v>1262</v>
      </c>
      <c r="B720" s="2" t="s">
        <v>1263</v>
      </c>
      <c r="C720" s="2" t="s">
        <v>1264</v>
      </c>
      <c r="D720" s="2" t="s">
        <v>1265</v>
      </c>
      <c r="E720" s="2" t="s">
        <v>1264</v>
      </c>
      <c r="F720" s="3" t="s">
        <v>1266</v>
      </c>
      <c r="G720" s="3" t="s">
        <v>1267</v>
      </c>
      <c r="H720" s="3" t="s">
        <v>1277</v>
      </c>
      <c r="I720" s="3" t="s">
        <v>1278</v>
      </c>
      <c r="J720" s="10"/>
      <c r="K720" s="4">
        <v>7</v>
      </c>
      <c r="L720" s="5" t="s">
        <v>1285</v>
      </c>
      <c r="M720" s="6" t="s">
        <v>291</v>
      </c>
      <c r="N720" s="7">
        <f t="shared" si="11"/>
        <v>20</v>
      </c>
      <c r="O720" s="8">
        <v>0</v>
      </c>
      <c r="P720" s="8">
        <v>5</v>
      </c>
      <c r="Q720" s="8">
        <v>10</v>
      </c>
      <c r="R720" s="8">
        <v>5</v>
      </c>
      <c r="S720" s="9">
        <f>COUNTIFS($B$3:B720,B720,$D$3:D720,D720,$H$3:H720,H720)</f>
        <v>7</v>
      </c>
    </row>
    <row r="721" spans="1:19" ht="15" customHeight="1">
      <c r="A721" s="29" t="s">
        <v>1262</v>
      </c>
      <c r="B721" s="2" t="s">
        <v>1263</v>
      </c>
      <c r="C721" s="2" t="s">
        <v>1264</v>
      </c>
      <c r="D721" s="2" t="s">
        <v>1265</v>
      </c>
      <c r="E721" s="2" t="s">
        <v>1264</v>
      </c>
      <c r="F721" s="3" t="s">
        <v>1266</v>
      </c>
      <c r="G721" s="3" t="s">
        <v>1267</v>
      </c>
      <c r="H721" s="3" t="s">
        <v>1277</v>
      </c>
      <c r="I721" s="3" t="s">
        <v>1278</v>
      </c>
      <c r="J721" s="10"/>
      <c r="K721" s="4">
        <v>8</v>
      </c>
      <c r="L721" s="5" t="s">
        <v>1286</v>
      </c>
      <c r="M721" s="6" t="s">
        <v>291</v>
      </c>
      <c r="N721" s="7">
        <f t="shared" si="11"/>
        <v>20</v>
      </c>
      <c r="O721" s="8">
        <v>0</v>
      </c>
      <c r="P721" s="8">
        <v>5</v>
      </c>
      <c r="Q721" s="8">
        <v>10</v>
      </c>
      <c r="R721" s="8">
        <v>5</v>
      </c>
      <c r="S721" s="9">
        <f>COUNTIFS($B$3:B721,B721,$D$3:D721,D721,$H$3:H721,H721)</f>
        <v>8</v>
      </c>
    </row>
    <row r="722" spans="1:19" ht="15" customHeight="1">
      <c r="A722" s="29" t="s">
        <v>1262</v>
      </c>
      <c r="B722" s="2" t="s">
        <v>1263</v>
      </c>
      <c r="C722" s="2" t="s">
        <v>1264</v>
      </c>
      <c r="D722" s="2" t="s">
        <v>1265</v>
      </c>
      <c r="E722" s="2" t="s">
        <v>1264</v>
      </c>
      <c r="F722" s="3" t="s">
        <v>1266</v>
      </c>
      <c r="G722" s="3" t="s">
        <v>1267</v>
      </c>
      <c r="H722" s="3" t="s">
        <v>1277</v>
      </c>
      <c r="I722" s="3" t="s">
        <v>1278</v>
      </c>
      <c r="J722" s="10"/>
      <c r="K722" s="4">
        <v>9</v>
      </c>
      <c r="L722" s="5" t="s">
        <v>1287</v>
      </c>
      <c r="M722" s="6" t="s">
        <v>141</v>
      </c>
      <c r="N722" s="7">
        <f t="shared" si="11"/>
        <v>5</v>
      </c>
      <c r="O722" s="8">
        <v>2</v>
      </c>
      <c r="P722" s="8">
        <v>2</v>
      </c>
      <c r="Q722" s="8">
        <v>1</v>
      </c>
      <c r="R722" s="8">
        <v>0</v>
      </c>
      <c r="S722" s="9">
        <f>COUNTIFS($B$3:B722,B722,$D$3:D722,D722,$H$3:H722,H722)</f>
        <v>9</v>
      </c>
    </row>
    <row r="723" spans="1:19" ht="15" customHeight="1">
      <c r="A723" s="29" t="s">
        <v>1262</v>
      </c>
      <c r="B723" s="2" t="s">
        <v>1263</v>
      </c>
      <c r="C723" s="2" t="s">
        <v>1264</v>
      </c>
      <c r="D723" s="2" t="s">
        <v>1265</v>
      </c>
      <c r="E723" s="2" t="s">
        <v>1264</v>
      </c>
      <c r="F723" s="3" t="s">
        <v>1266</v>
      </c>
      <c r="G723" s="3" t="s">
        <v>1267</v>
      </c>
      <c r="H723" s="3" t="s">
        <v>1277</v>
      </c>
      <c r="I723" s="3" t="s">
        <v>1278</v>
      </c>
      <c r="J723" s="14"/>
      <c r="K723" s="4">
        <v>10</v>
      </c>
      <c r="L723" s="5" t="s">
        <v>1288</v>
      </c>
      <c r="M723" s="12" t="s">
        <v>603</v>
      </c>
      <c r="N723" s="7">
        <f t="shared" si="11"/>
        <v>6</v>
      </c>
      <c r="O723" s="8">
        <v>2</v>
      </c>
      <c r="P723" s="8">
        <v>2</v>
      </c>
      <c r="Q723" s="8">
        <v>2</v>
      </c>
      <c r="R723" s="8">
        <v>0</v>
      </c>
      <c r="S723" s="9">
        <f>COUNTIFS($B$3:B723,B723,$D$3:D723,D723,$H$3:H723,H723)</f>
        <v>10</v>
      </c>
    </row>
    <row r="724" spans="1:19" ht="15" customHeight="1">
      <c r="A724" s="29" t="s">
        <v>1262</v>
      </c>
      <c r="B724" s="2" t="s">
        <v>1263</v>
      </c>
      <c r="C724" s="2" t="s">
        <v>1264</v>
      </c>
      <c r="D724" s="2" t="s">
        <v>1289</v>
      </c>
      <c r="E724" s="2" t="s">
        <v>1290</v>
      </c>
      <c r="F724" s="3" t="s">
        <v>1266</v>
      </c>
      <c r="G724" s="3" t="s">
        <v>1267</v>
      </c>
      <c r="H724" s="3" t="s">
        <v>1291</v>
      </c>
      <c r="I724" s="3" t="s">
        <v>1292</v>
      </c>
      <c r="J724" s="3"/>
      <c r="K724" s="4">
        <v>1</v>
      </c>
      <c r="L724" s="5" t="s">
        <v>1293</v>
      </c>
      <c r="M724" s="6" t="s">
        <v>86</v>
      </c>
      <c r="N724" s="7">
        <f t="shared" si="11"/>
        <v>24</v>
      </c>
      <c r="O724" s="8">
        <v>6</v>
      </c>
      <c r="P724" s="8">
        <v>6</v>
      </c>
      <c r="Q724" s="8">
        <v>6</v>
      </c>
      <c r="R724" s="8">
        <v>6</v>
      </c>
      <c r="S724" s="9">
        <f>COUNTIFS($B$3:B724,B724,$D$3:D724,D724,$H$3:H724,H724)</f>
        <v>1</v>
      </c>
    </row>
    <row r="725" spans="1:19" ht="15" customHeight="1">
      <c r="A725" s="29" t="s">
        <v>1262</v>
      </c>
      <c r="B725" s="2" t="s">
        <v>1263</v>
      </c>
      <c r="C725" s="2" t="s">
        <v>1264</v>
      </c>
      <c r="D725" s="2" t="s">
        <v>1289</v>
      </c>
      <c r="E725" s="2" t="s">
        <v>1290</v>
      </c>
      <c r="F725" s="3" t="s">
        <v>1266</v>
      </c>
      <c r="G725" s="3" t="s">
        <v>1267</v>
      </c>
      <c r="H725" s="3" t="s">
        <v>1291</v>
      </c>
      <c r="I725" s="3" t="s">
        <v>1292</v>
      </c>
      <c r="J725" s="10"/>
      <c r="K725" s="4">
        <v>2</v>
      </c>
      <c r="L725" s="5" t="s">
        <v>1294</v>
      </c>
      <c r="M725" s="12" t="s">
        <v>86</v>
      </c>
      <c r="N725" s="7">
        <f t="shared" si="11"/>
        <v>1400</v>
      </c>
      <c r="O725" s="8">
        <v>350</v>
      </c>
      <c r="P725" s="8">
        <v>350</v>
      </c>
      <c r="Q725" s="8">
        <v>350</v>
      </c>
      <c r="R725" s="8">
        <v>350</v>
      </c>
      <c r="S725" s="9">
        <f>COUNTIFS($B$3:B725,B725,$D$3:D725,D725,$H$3:H725,H725)</f>
        <v>2</v>
      </c>
    </row>
    <row r="726" spans="1:19" ht="15" customHeight="1">
      <c r="A726" s="29" t="s">
        <v>1262</v>
      </c>
      <c r="B726" s="2" t="s">
        <v>1263</v>
      </c>
      <c r="C726" s="2" t="s">
        <v>1264</v>
      </c>
      <c r="D726" s="2" t="s">
        <v>1289</v>
      </c>
      <c r="E726" s="2" t="s">
        <v>1290</v>
      </c>
      <c r="F726" s="3" t="s">
        <v>1266</v>
      </c>
      <c r="G726" s="3" t="s">
        <v>1267</v>
      </c>
      <c r="H726" s="3" t="s">
        <v>1291</v>
      </c>
      <c r="I726" s="3" t="s">
        <v>1292</v>
      </c>
      <c r="J726" s="10"/>
      <c r="K726" s="4">
        <v>3</v>
      </c>
      <c r="L726" s="5" t="s">
        <v>1295</v>
      </c>
      <c r="M726" s="12" t="s">
        <v>86</v>
      </c>
      <c r="N726" s="7">
        <f t="shared" si="11"/>
        <v>1800</v>
      </c>
      <c r="O726" s="8">
        <v>450</v>
      </c>
      <c r="P726" s="8">
        <v>450</v>
      </c>
      <c r="Q726" s="8">
        <v>450</v>
      </c>
      <c r="R726" s="8">
        <v>450</v>
      </c>
      <c r="S726" s="9">
        <f>COUNTIFS($B$3:B726,B726,$D$3:D726,D726,$H$3:H726,H726)</f>
        <v>3</v>
      </c>
    </row>
    <row r="727" spans="1:19" ht="15" customHeight="1">
      <c r="A727" s="29" t="s">
        <v>1262</v>
      </c>
      <c r="B727" s="2" t="s">
        <v>1263</v>
      </c>
      <c r="C727" s="2" t="s">
        <v>1264</v>
      </c>
      <c r="D727" s="2" t="s">
        <v>1289</v>
      </c>
      <c r="E727" s="2" t="s">
        <v>1290</v>
      </c>
      <c r="F727" s="3" t="s">
        <v>1266</v>
      </c>
      <c r="G727" s="3" t="s">
        <v>1267</v>
      </c>
      <c r="H727" s="3" t="s">
        <v>1291</v>
      </c>
      <c r="I727" s="3" t="s">
        <v>1292</v>
      </c>
      <c r="J727" s="10"/>
      <c r="K727" s="4">
        <v>4</v>
      </c>
      <c r="L727" s="5" t="s">
        <v>1296</v>
      </c>
      <c r="M727" s="12" t="s">
        <v>92</v>
      </c>
      <c r="N727" s="7">
        <f t="shared" si="11"/>
        <v>70</v>
      </c>
      <c r="O727" s="8">
        <v>20</v>
      </c>
      <c r="P727" s="8">
        <v>20</v>
      </c>
      <c r="Q727" s="8">
        <v>20</v>
      </c>
      <c r="R727" s="8">
        <v>10</v>
      </c>
      <c r="S727" s="9">
        <f>COUNTIFS($B$3:B727,B727,$D$3:D727,D727,$H$3:H727,H727)</f>
        <v>4</v>
      </c>
    </row>
    <row r="728" spans="1:19" ht="15" customHeight="1">
      <c r="A728" s="29" t="s">
        <v>1262</v>
      </c>
      <c r="B728" s="2" t="s">
        <v>1263</v>
      </c>
      <c r="C728" s="2" t="s">
        <v>1264</v>
      </c>
      <c r="D728" s="2" t="s">
        <v>1289</v>
      </c>
      <c r="E728" s="2" t="s">
        <v>1290</v>
      </c>
      <c r="F728" s="3" t="s">
        <v>1266</v>
      </c>
      <c r="G728" s="3" t="s">
        <v>1267</v>
      </c>
      <c r="H728" s="3" t="s">
        <v>1291</v>
      </c>
      <c r="I728" s="3" t="s">
        <v>1292</v>
      </c>
      <c r="J728" s="10"/>
      <c r="K728" s="4">
        <v>5</v>
      </c>
      <c r="L728" s="5" t="s">
        <v>1297</v>
      </c>
      <c r="M728" s="12" t="s">
        <v>92</v>
      </c>
      <c r="N728" s="7">
        <f t="shared" si="11"/>
        <v>3</v>
      </c>
      <c r="O728" s="13">
        <v>1</v>
      </c>
      <c r="P728" s="8">
        <v>1</v>
      </c>
      <c r="Q728" s="8">
        <v>1</v>
      </c>
      <c r="R728" s="8">
        <v>0</v>
      </c>
      <c r="S728" s="9">
        <f>COUNTIFS($B$3:B728,B728,$D$3:D728,D728,$H$3:H728,H728)</f>
        <v>5</v>
      </c>
    </row>
    <row r="729" spans="1:19" ht="15" customHeight="1">
      <c r="A729" s="29" t="s">
        <v>1262</v>
      </c>
      <c r="B729" s="2" t="s">
        <v>1263</v>
      </c>
      <c r="C729" s="2" t="s">
        <v>1264</v>
      </c>
      <c r="D729" s="2" t="s">
        <v>1289</v>
      </c>
      <c r="E729" s="2" t="s">
        <v>1290</v>
      </c>
      <c r="F729" s="3" t="s">
        <v>1266</v>
      </c>
      <c r="G729" s="3" t="s">
        <v>1267</v>
      </c>
      <c r="H729" s="3" t="s">
        <v>1291</v>
      </c>
      <c r="I729" s="3" t="s">
        <v>1292</v>
      </c>
      <c r="J729" s="10"/>
      <c r="K729" s="4">
        <v>6</v>
      </c>
      <c r="L729" s="5" t="s">
        <v>1298</v>
      </c>
      <c r="M729" s="6" t="s">
        <v>86</v>
      </c>
      <c r="N729" s="7">
        <f t="shared" si="11"/>
        <v>10</v>
      </c>
      <c r="O729" s="8">
        <v>3</v>
      </c>
      <c r="P729" s="8">
        <v>2</v>
      </c>
      <c r="Q729" s="8">
        <v>3</v>
      </c>
      <c r="R729" s="8">
        <v>2</v>
      </c>
      <c r="S729" s="9">
        <f>COUNTIFS($B$3:B729,B729,$D$3:D729,D729,$H$3:H729,H729)</f>
        <v>6</v>
      </c>
    </row>
    <row r="730" spans="1:19" ht="15" customHeight="1">
      <c r="A730" s="29" t="s">
        <v>1262</v>
      </c>
      <c r="B730" s="2" t="s">
        <v>1263</v>
      </c>
      <c r="C730" s="2" t="s">
        <v>1264</v>
      </c>
      <c r="D730" s="2" t="s">
        <v>1289</v>
      </c>
      <c r="E730" s="2" t="s">
        <v>1290</v>
      </c>
      <c r="F730" s="3" t="s">
        <v>1266</v>
      </c>
      <c r="G730" s="3" t="s">
        <v>1267</v>
      </c>
      <c r="H730" s="3" t="s">
        <v>1291</v>
      </c>
      <c r="I730" s="3" t="s">
        <v>1292</v>
      </c>
      <c r="J730" s="10"/>
      <c r="K730" s="4">
        <v>7</v>
      </c>
      <c r="L730" s="5" t="s">
        <v>1299</v>
      </c>
      <c r="M730" s="6" t="s">
        <v>86</v>
      </c>
      <c r="N730" s="7">
        <f t="shared" si="11"/>
        <v>2</v>
      </c>
      <c r="O730" s="8">
        <v>0</v>
      </c>
      <c r="P730" s="8">
        <v>1</v>
      </c>
      <c r="Q730" s="8">
        <v>0</v>
      </c>
      <c r="R730" s="8">
        <v>1</v>
      </c>
      <c r="S730" s="9">
        <f>COUNTIFS($B$3:B730,B730,$D$3:D730,D730,$H$3:H730,H730)</f>
        <v>7</v>
      </c>
    </row>
    <row r="731" spans="1:19" ht="15" customHeight="1">
      <c r="A731" s="29" t="s">
        <v>1262</v>
      </c>
      <c r="B731" s="2" t="s">
        <v>1263</v>
      </c>
      <c r="C731" s="2" t="s">
        <v>1264</v>
      </c>
      <c r="D731" s="2" t="s">
        <v>1289</v>
      </c>
      <c r="E731" s="2" t="s">
        <v>1290</v>
      </c>
      <c r="F731" s="3" t="s">
        <v>1266</v>
      </c>
      <c r="G731" s="3" t="s">
        <v>1267</v>
      </c>
      <c r="H731" s="3" t="s">
        <v>1291</v>
      </c>
      <c r="I731" s="3" t="s">
        <v>1292</v>
      </c>
      <c r="J731" s="10"/>
      <c r="K731" s="4">
        <v>8</v>
      </c>
      <c r="L731" s="5" t="s">
        <v>1300</v>
      </c>
      <c r="M731" s="6" t="s">
        <v>86</v>
      </c>
      <c r="N731" s="7">
        <f t="shared" si="11"/>
        <v>2</v>
      </c>
      <c r="O731" s="8">
        <v>0</v>
      </c>
      <c r="P731" s="8">
        <v>1</v>
      </c>
      <c r="Q731" s="8">
        <v>0</v>
      </c>
      <c r="R731" s="8">
        <v>1</v>
      </c>
      <c r="S731" s="9">
        <f>COUNTIFS($B$3:B731,B731,$D$3:D731,D731,$H$3:H731,H731)</f>
        <v>8</v>
      </c>
    </row>
    <row r="732" spans="1:19" ht="15" customHeight="1">
      <c r="A732" s="29" t="s">
        <v>1262</v>
      </c>
      <c r="B732" s="2" t="s">
        <v>1263</v>
      </c>
      <c r="C732" s="2" t="s">
        <v>1264</v>
      </c>
      <c r="D732" s="2" t="s">
        <v>1289</v>
      </c>
      <c r="E732" s="2" t="s">
        <v>1290</v>
      </c>
      <c r="F732" s="3" t="s">
        <v>1266</v>
      </c>
      <c r="G732" s="3" t="s">
        <v>1267</v>
      </c>
      <c r="H732" s="3" t="s">
        <v>1291</v>
      </c>
      <c r="I732" s="3" t="s">
        <v>1292</v>
      </c>
      <c r="J732" s="14"/>
      <c r="K732" s="4">
        <v>9</v>
      </c>
      <c r="L732" s="5" t="s">
        <v>1301</v>
      </c>
      <c r="M732" s="6" t="s">
        <v>1302</v>
      </c>
      <c r="N732" s="7">
        <f t="shared" si="11"/>
        <v>50</v>
      </c>
      <c r="O732" s="8">
        <v>0</v>
      </c>
      <c r="P732" s="8">
        <v>0</v>
      </c>
      <c r="Q732" s="8">
        <v>20</v>
      </c>
      <c r="R732" s="8">
        <v>30</v>
      </c>
      <c r="S732" s="9">
        <f>COUNTIFS($B$3:B732,B732,$D$3:D732,D732,$H$3:H732,H732)</f>
        <v>9</v>
      </c>
    </row>
    <row r="733" spans="1:19" ht="15" customHeight="1">
      <c r="A733" s="2" t="s">
        <v>1303</v>
      </c>
      <c r="B733" s="2" t="s">
        <v>1304</v>
      </c>
      <c r="C733" s="2" t="s">
        <v>1305</v>
      </c>
      <c r="D733" s="2" t="s">
        <v>1306</v>
      </c>
      <c r="E733" s="2" t="s">
        <v>1307</v>
      </c>
      <c r="F733" s="2" t="s">
        <v>1308</v>
      </c>
      <c r="G733" s="3" t="s">
        <v>507</v>
      </c>
      <c r="H733" s="3" t="s">
        <v>508</v>
      </c>
      <c r="I733" s="3" t="s">
        <v>1309</v>
      </c>
      <c r="J733" s="3"/>
      <c r="K733" s="4">
        <v>1</v>
      </c>
      <c r="L733" s="5" t="s">
        <v>1310</v>
      </c>
      <c r="M733" s="12" t="s">
        <v>597</v>
      </c>
      <c r="N733" s="7">
        <f t="shared" si="11"/>
        <v>13000000</v>
      </c>
      <c r="O733" s="8">
        <v>2200000</v>
      </c>
      <c r="P733" s="8">
        <v>3300000</v>
      </c>
      <c r="Q733" s="8">
        <v>3300000</v>
      </c>
      <c r="R733" s="8">
        <v>4200000</v>
      </c>
      <c r="S733" s="9">
        <f>COUNTIFS($B$3:B733,B733,$D$3:D733,D733,$H$3:H733,H733)</f>
        <v>1</v>
      </c>
    </row>
    <row r="734" spans="1:19" ht="15" customHeight="1">
      <c r="A734" s="2" t="s">
        <v>1303</v>
      </c>
      <c r="B734" s="2" t="s">
        <v>1304</v>
      </c>
      <c r="C734" s="2" t="s">
        <v>1305</v>
      </c>
      <c r="D734" s="2" t="s">
        <v>1306</v>
      </c>
      <c r="E734" s="2" t="s">
        <v>1307</v>
      </c>
      <c r="F734" s="2" t="s">
        <v>1308</v>
      </c>
      <c r="G734" s="3" t="s">
        <v>507</v>
      </c>
      <c r="H734" s="3" t="s">
        <v>508</v>
      </c>
      <c r="I734" s="3" t="s">
        <v>1309</v>
      </c>
      <c r="J734" s="10"/>
      <c r="K734" s="4">
        <v>2</v>
      </c>
      <c r="L734" s="5" t="s">
        <v>1311</v>
      </c>
      <c r="M734" s="6" t="s">
        <v>86</v>
      </c>
      <c r="N734" s="7">
        <f t="shared" si="11"/>
        <v>480</v>
      </c>
      <c r="O734" s="8">
        <v>120</v>
      </c>
      <c r="P734" s="8">
        <v>120</v>
      </c>
      <c r="Q734" s="8">
        <v>120</v>
      </c>
      <c r="R734" s="8">
        <v>120</v>
      </c>
      <c r="S734" s="9">
        <f>COUNTIFS($B$3:B734,B734,$D$3:D734,D734,$H$3:H734,H734)</f>
        <v>2</v>
      </c>
    </row>
    <row r="735" spans="1:19" ht="15" customHeight="1">
      <c r="A735" s="2" t="s">
        <v>1303</v>
      </c>
      <c r="B735" s="2" t="s">
        <v>1304</v>
      </c>
      <c r="C735" s="2" t="s">
        <v>1305</v>
      </c>
      <c r="D735" s="2" t="s">
        <v>1306</v>
      </c>
      <c r="E735" s="2" t="s">
        <v>1307</v>
      </c>
      <c r="F735" s="2" t="s">
        <v>1308</v>
      </c>
      <c r="G735" s="3" t="s">
        <v>507</v>
      </c>
      <c r="H735" s="3" t="s">
        <v>508</v>
      </c>
      <c r="I735" s="3" t="s">
        <v>1309</v>
      </c>
      <c r="J735" s="10"/>
      <c r="K735" s="4">
        <v>3</v>
      </c>
      <c r="L735" s="5" t="s">
        <v>1312</v>
      </c>
      <c r="M735" s="12" t="s">
        <v>86</v>
      </c>
      <c r="N735" s="7">
        <f t="shared" si="11"/>
        <v>48</v>
      </c>
      <c r="O735" s="8">
        <v>12</v>
      </c>
      <c r="P735" s="8">
        <v>12</v>
      </c>
      <c r="Q735" s="8">
        <v>12</v>
      </c>
      <c r="R735" s="8">
        <v>12</v>
      </c>
      <c r="S735" s="9">
        <f>COUNTIFS($B$3:B735,B735,$D$3:D735,D735,$H$3:H735,H735)</f>
        <v>3</v>
      </c>
    </row>
    <row r="736" spans="1:19" ht="15" customHeight="1">
      <c r="A736" s="2" t="s">
        <v>1303</v>
      </c>
      <c r="B736" s="2" t="s">
        <v>1304</v>
      </c>
      <c r="C736" s="2" t="s">
        <v>1305</v>
      </c>
      <c r="D736" s="2" t="s">
        <v>1306</v>
      </c>
      <c r="E736" s="2" t="s">
        <v>1307</v>
      </c>
      <c r="F736" s="2" t="s">
        <v>1308</v>
      </c>
      <c r="G736" s="3" t="s">
        <v>507</v>
      </c>
      <c r="H736" s="3" t="s">
        <v>508</v>
      </c>
      <c r="I736" s="3" t="s">
        <v>1309</v>
      </c>
      <c r="J736" s="10"/>
      <c r="K736" s="4">
        <v>4</v>
      </c>
      <c r="L736" s="5" t="s">
        <v>1313</v>
      </c>
      <c r="M736" s="12" t="s">
        <v>599</v>
      </c>
      <c r="N736" s="7">
        <f t="shared" si="11"/>
        <v>1400</v>
      </c>
      <c r="O736" s="8">
        <v>350</v>
      </c>
      <c r="P736" s="8">
        <v>350</v>
      </c>
      <c r="Q736" s="8">
        <v>350</v>
      </c>
      <c r="R736" s="8">
        <v>350</v>
      </c>
      <c r="S736" s="9">
        <f>COUNTIFS($B$3:B736,B736,$D$3:D736,D736,$H$3:H736,H736)</f>
        <v>4</v>
      </c>
    </row>
    <row r="737" spans="1:19" ht="15" customHeight="1">
      <c r="A737" s="2" t="s">
        <v>1303</v>
      </c>
      <c r="B737" s="2" t="s">
        <v>1304</v>
      </c>
      <c r="C737" s="2" t="s">
        <v>1305</v>
      </c>
      <c r="D737" s="2" t="s">
        <v>1306</v>
      </c>
      <c r="E737" s="2" t="s">
        <v>1307</v>
      </c>
      <c r="F737" s="2" t="s">
        <v>1308</v>
      </c>
      <c r="G737" s="3" t="s">
        <v>507</v>
      </c>
      <c r="H737" s="3" t="s">
        <v>508</v>
      </c>
      <c r="I737" s="3" t="s">
        <v>1309</v>
      </c>
      <c r="J737" s="10"/>
      <c r="K737" s="4">
        <v>5</v>
      </c>
      <c r="L737" s="5" t="s">
        <v>1314</v>
      </c>
      <c r="M737" s="6" t="s">
        <v>1315</v>
      </c>
      <c r="N737" s="7">
        <f t="shared" si="11"/>
        <v>7488</v>
      </c>
      <c r="O737" s="8">
        <v>1872</v>
      </c>
      <c r="P737" s="8">
        <v>1872</v>
      </c>
      <c r="Q737" s="8">
        <v>1872</v>
      </c>
      <c r="R737" s="8">
        <v>1872</v>
      </c>
      <c r="S737" s="9">
        <f>COUNTIFS($B$3:B737,B737,$D$3:D737,D737,$H$3:H737,H737)</f>
        <v>5</v>
      </c>
    </row>
    <row r="738" spans="1:19" ht="15" customHeight="1">
      <c r="A738" s="2" t="s">
        <v>1303</v>
      </c>
      <c r="B738" s="2" t="s">
        <v>1304</v>
      </c>
      <c r="C738" s="2" t="s">
        <v>1305</v>
      </c>
      <c r="D738" s="2" t="s">
        <v>1306</v>
      </c>
      <c r="E738" s="2" t="s">
        <v>1307</v>
      </c>
      <c r="F738" s="2" t="s">
        <v>1308</v>
      </c>
      <c r="G738" s="3" t="s">
        <v>507</v>
      </c>
      <c r="H738" s="3" t="s">
        <v>508</v>
      </c>
      <c r="I738" s="3" t="s">
        <v>1309</v>
      </c>
      <c r="J738" s="10"/>
      <c r="K738" s="4">
        <v>6</v>
      </c>
      <c r="L738" s="5" t="s">
        <v>1316</v>
      </c>
      <c r="M738" s="12" t="s">
        <v>597</v>
      </c>
      <c r="N738" s="7">
        <f t="shared" si="11"/>
        <v>13000000</v>
      </c>
      <c r="O738" s="8">
        <v>2200000</v>
      </c>
      <c r="P738" s="8">
        <v>3300000</v>
      </c>
      <c r="Q738" s="8">
        <v>3300000</v>
      </c>
      <c r="R738" s="8">
        <v>4200000</v>
      </c>
      <c r="S738" s="9">
        <f>COUNTIFS($B$3:B738,B738,$D$3:D738,D738,$H$3:H738,H738)</f>
        <v>6</v>
      </c>
    </row>
    <row r="739" spans="1:19" ht="15" customHeight="1">
      <c r="A739" s="2" t="s">
        <v>1303</v>
      </c>
      <c r="B739" s="2" t="s">
        <v>1304</v>
      </c>
      <c r="C739" s="2" t="s">
        <v>1305</v>
      </c>
      <c r="D739" s="2" t="s">
        <v>1306</v>
      </c>
      <c r="E739" s="2" t="s">
        <v>1307</v>
      </c>
      <c r="F739" s="2" t="s">
        <v>1308</v>
      </c>
      <c r="G739" s="3" t="s">
        <v>507</v>
      </c>
      <c r="H739" s="3" t="s">
        <v>508</v>
      </c>
      <c r="I739" s="3" t="s">
        <v>1309</v>
      </c>
      <c r="J739" s="10"/>
      <c r="K739" s="4">
        <v>7</v>
      </c>
      <c r="L739" s="5" t="s">
        <v>1317</v>
      </c>
      <c r="M739" s="12" t="s">
        <v>597</v>
      </c>
      <c r="N739" s="7">
        <f t="shared" si="11"/>
        <v>4212000</v>
      </c>
      <c r="O739" s="8">
        <v>987000</v>
      </c>
      <c r="P739" s="8">
        <v>1075000</v>
      </c>
      <c r="Q739" s="8">
        <v>1075000</v>
      </c>
      <c r="R739" s="8">
        <v>1075000</v>
      </c>
      <c r="S739" s="9">
        <f>COUNTIFS($B$3:B739,B739,$D$3:D739,D739,$H$3:H739,H739)</f>
        <v>7</v>
      </c>
    </row>
    <row r="740" spans="1:19" ht="15" customHeight="1">
      <c r="A740" s="2" t="s">
        <v>1303</v>
      </c>
      <c r="B740" s="2" t="s">
        <v>1304</v>
      </c>
      <c r="C740" s="2" t="s">
        <v>1305</v>
      </c>
      <c r="D740" s="2" t="s">
        <v>1306</v>
      </c>
      <c r="E740" s="2" t="s">
        <v>1307</v>
      </c>
      <c r="F740" s="2" t="s">
        <v>1308</v>
      </c>
      <c r="G740" s="3" t="s">
        <v>507</v>
      </c>
      <c r="H740" s="3" t="s">
        <v>508</v>
      </c>
      <c r="I740" s="3" t="s">
        <v>1309</v>
      </c>
      <c r="J740" s="10"/>
      <c r="K740" s="4">
        <v>8</v>
      </c>
      <c r="L740" s="5" t="s">
        <v>1318</v>
      </c>
      <c r="M740" s="6" t="s">
        <v>1319</v>
      </c>
      <c r="N740" s="7">
        <f t="shared" si="11"/>
        <v>20</v>
      </c>
      <c r="O740" s="8">
        <v>0</v>
      </c>
      <c r="P740" s="8">
        <v>20</v>
      </c>
      <c r="Q740" s="8">
        <v>0</v>
      </c>
      <c r="R740" s="8">
        <v>0</v>
      </c>
      <c r="S740" s="9">
        <f>COUNTIFS($B$3:B740,B740,$D$3:D740,D740,$H$3:H740,H740)</f>
        <v>8</v>
      </c>
    </row>
    <row r="741" spans="1:19" ht="15" customHeight="1">
      <c r="A741" s="2" t="s">
        <v>1303</v>
      </c>
      <c r="B741" s="2" t="s">
        <v>1304</v>
      </c>
      <c r="C741" s="2" t="s">
        <v>1305</v>
      </c>
      <c r="D741" s="2" t="s">
        <v>1306</v>
      </c>
      <c r="E741" s="2" t="s">
        <v>1307</v>
      </c>
      <c r="F741" s="2" t="s">
        <v>1308</v>
      </c>
      <c r="G741" s="3" t="s">
        <v>507</v>
      </c>
      <c r="H741" s="3" t="s">
        <v>508</v>
      </c>
      <c r="I741" s="3" t="s">
        <v>1309</v>
      </c>
      <c r="J741" s="10"/>
      <c r="K741" s="4">
        <v>9</v>
      </c>
      <c r="L741" s="5" t="s">
        <v>1320</v>
      </c>
      <c r="M741" s="12" t="s">
        <v>599</v>
      </c>
      <c r="N741" s="7">
        <f t="shared" si="11"/>
        <v>62</v>
      </c>
      <c r="O741" s="8">
        <v>16</v>
      </c>
      <c r="P741" s="8">
        <v>15</v>
      </c>
      <c r="Q741" s="8">
        <v>19</v>
      </c>
      <c r="R741" s="8">
        <v>12</v>
      </c>
      <c r="S741" s="9">
        <f>COUNTIFS($B$3:B741,B741,$D$3:D741,D741,$H$3:H741,H741)</f>
        <v>9</v>
      </c>
    </row>
    <row r="742" spans="1:19" ht="15" customHeight="1">
      <c r="A742" s="2" t="s">
        <v>1303</v>
      </c>
      <c r="B742" s="2" t="s">
        <v>1304</v>
      </c>
      <c r="C742" s="2" t="s">
        <v>1305</v>
      </c>
      <c r="D742" s="2" t="s">
        <v>1306</v>
      </c>
      <c r="E742" s="2" t="s">
        <v>1307</v>
      </c>
      <c r="F742" s="2" t="s">
        <v>1308</v>
      </c>
      <c r="G742" s="3" t="s">
        <v>507</v>
      </c>
      <c r="H742" s="3" t="s">
        <v>508</v>
      </c>
      <c r="I742" s="3" t="s">
        <v>1309</v>
      </c>
      <c r="J742" s="14"/>
      <c r="K742" s="4">
        <v>10</v>
      </c>
      <c r="L742" s="5" t="s">
        <v>1321</v>
      </c>
      <c r="M742" s="12" t="s">
        <v>599</v>
      </c>
      <c r="N742" s="7">
        <f t="shared" si="11"/>
        <v>12</v>
      </c>
      <c r="O742" s="8">
        <v>3</v>
      </c>
      <c r="P742" s="8">
        <v>4</v>
      </c>
      <c r="Q742" s="8">
        <v>3</v>
      </c>
      <c r="R742" s="8">
        <v>2</v>
      </c>
      <c r="S742" s="9">
        <f>COUNTIFS($B$3:B742,B742,$D$3:D742,D742,$H$3:H742,H742)</f>
        <v>10</v>
      </c>
    </row>
    <row r="743" spans="1:19" ht="15" customHeight="1">
      <c r="A743" s="2" t="s">
        <v>1303</v>
      </c>
      <c r="B743" s="2" t="s">
        <v>1304</v>
      </c>
      <c r="C743" s="2" t="s">
        <v>1305</v>
      </c>
      <c r="D743" s="2" t="s">
        <v>1306</v>
      </c>
      <c r="E743" s="2" t="s">
        <v>1307</v>
      </c>
      <c r="F743" s="2" t="s">
        <v>1308</v>
      </c>
      <c r="G743" s="3" t="s">
        <v>507</v>
      </c>
      <c r="H743" s="3" t="s">
        <v>1322</v>
      </c>
      <c r="I743" s="3" t="s">
        <v>1323</v>
      </c>
      <c r="J743" s="3"/>
      <c r="K743" s="4">
        <v>1</v>
      </c>
      <c r="L743" s="5" t="s">
        <v>1324</v>
      </c>
      <c r="M743" s="12" t="s">
        <v>1325</v>
      </c>
      <c r="N743" s="7">
        <f t="shared" si="11"/>
        <v>1</v>
      </c>
      <c r="O743" s="8">
        <v>0</v>
      </c>
      <c r="P743" s="8">
        <v>0</v>
      </c>
      <c r="Q743" s="8">
        <v>1</v>
      </c>
      <c r="R743" s="8">
        <v>0</v>
      </c>
      <c r="S743" s="9">
        <f>COUNTIFS($B$3:B743,B743,$D$3:D743,D743,$H$3:H743,H743)</f>
        <v>1</v>
      </c>
    </row>
    <row r="744" spans="1:19" ht="15" customHeight="1">
      <c r="A744" s="2" t="s">
        <v>1303</v>
      </c>
      <c r="B744" s="2" t="s">
        <v>1304</v>
      </c>
      <c r="C744" s="2" t="s">
        <v>1305</v>
      </c>
      <c r="D744" s="2" t="s">
        <v>1306</v>
      </c>
      <c r="E744" s="2" t="s">
        <v>1307</v>
      </c>
      <c r="F744" s="2" t="s">
        <v>1308</v>
      </c>
      <c r="G744" s="3" t="s">
        <v>507</v>
      </c>
      <c r="H744" s="3" t="s">
        <v>1322</v>
      </c>
      <c r="I744" s="3" t="s">
        <v>1323</v>
      </c>
      <c r="J744" s="10"/>
      <c r="K744" s="4">
        <v>2</v>
      </c>
      <c r="L744" s="5" t="s">
        <v>1326</v>
      </c>
      <c r="M744" s="12" t="s">
        <v>597</v>
      </c>
      <c r="N744" s="7">
        <f t="shared" si="11"/>
        <v>13000000</v>
      </c>
      <c r="O744" s="8">
        <v>2200000</v>
      </c>
      <c r="P744" s="8">
        <v>3300000</v>
      </c>
      <c r="Q744" s="8">
        <v>3300000</v>
      </c>
      <c r="R744" s="8">
        <v>4200000</v>
      </c>
      <c r="S744" s="9">
        <f>COUNTIFS($B$3:B744,B744,$D$3:D744,D744,$H$3:H744,H744)</f>
        <v>2</v>
      </c>
    </row>
    <row r="745" spans="1:19" ht="15" customHeight="1">
      <c r="A745" s="2" t="s">
        <v>1303</v>
      </c>
      <c r="B745" s="2" t="s">
        <v>1304</v>
      </c>
      <c r="C745" s="2" t="s">
        <v>1305</v>
      </c>
      <c r="D745" s="2" t="s">
        <v>1306</v>
      </c>
      <c r="E745" s="2" t="s">
        <v>1307</v>
      </c>
      <c r="F745" s="2" t="s">
        <v>1308</v>
      </c>
      <c r="G745" s="3" t="s">
        <v>507</v>
      </c>
      <c r="H745" s="3" t="s">
        <v>1322</v>
      </c>
      <c r="I745" s="3" t="s">
        <v>1323</v>
      </c>
      <c r="J745" s="10"/>
      <c r="K745" s="4">
        <v>3</v>
      </c>
      <c r="L745" s="5" t="s">
        <v>1327</v>
      </c>
      <c r="M745" s="6" t="s">
        <v>86</v>
      </c>
      <c r="N745" s="7">
        <f t="shared" si="11"/>
        <v>400</v>
      </c>
      <c r="O745" s="8">
        <v>100</v>
      </c>
      <c r="P745" s="8">
        <v>100</v>
      </c>
      <c r="Q745" s="8">
        <v>100</v>
      </c>
      <c r="R745" s="8">
        <v>100</v>
      </c>
      <c r="S745" s="9">
        <f>COUNTIFS($B$3:B745,B745,$D$3:D745,D745,$H$3:H745,H745)</f>
        <v>3</v>
      </c>
    </row>
    <row r="746" spans="1:19" ht="15" customHeight="1">
      <c r="A746" s="2" t="s">
        <v>1303</v>
      </c>
      <c r="B746" s="2" t="s">
        <v>1304</v>
      </c>
      <c r="C746" s="2" t="s">
        <v>1305</v>
      </c>
      <c r="D746" s="2" t="s">
        <v>1306</v>
      </c>
      <c r="E746" s="2" t="s">
        <v>1307</v>
      </c>
      <c r="F746" s="2" t="s">
        <v>1308</v>
      </c>
      <c r="G746" s="3" t="s">
        <v>507</v>
      </c>
      <c r="H746" s="3" t="s">
        <v>1322</v>
      </c>
      <c r="I746" s="3" t="s">
        <v>1323</v>
      </c>
      <c r="J746" s="14"/>
      <c r="K746" s="4">
        <v>4</v>
      </c>
      <c r="L746" s="5" t="s">
        <v>1328</v>
      </c>
      <c r="M746" s="6" t="s">
        <v>86</v>
      </c>
      <c r="N746" s="7">
        <f t="shared" si="11"/>
        <v>36</v>
      </c>
      <c r="O746" s="8">
        <v>9</v>
      </c>
      <c r="P746" s="8">
        <v>9</v>
      </c>
      <c r="Q746" s="8">
        <v>9</v>
      </c>
      <c r="R746" s="8">
        <v>9</v>
      </c>
      <c r="S746" s="9">
        <f>COUNTIFS($B$3:B746,B746,$D$3:D746,D746,$H$3:H746,H746)</f>
        <v>4</v>
      </c>
    </row>
    <row r="747" spans="1:19" ht="15" customHeight="1">
      <c r="A747" s="2" t="s">
        <v>1303</v>
      </c>
      <c r="B747" s="2" t="s">
        <v>1304</v>
      </c>
      <c r="C747" s="2" t="s">
        <v>1305</v>
      </c>
      <c r="D747" s="2" t="s">
        <v>1306</v>
      </c>
      <c r="E747" s="2" t="s">
        <v>1307</v>
      </c>
      <c r="F747" s="2" t="s">
        <v>1308</v>
      </c>
      <c r="G747" s="3" t="s">
        <v>507</v>
      </c>
      <c r="H747" s="2" t="s">
        <v>1329</v>
      </c>
      <c r="I747" s="2" t="s">
        <v>1330</v>
      </c>
      <c r="J747" s="2"/>
      <c r="K747" s="4">
        <v>1</v>
      </c>
      <c r="L747" s="5" t="s">
        <v>1331</v>
      </c>
      <c r="M747" s="6" t="s">
        <v>180</v>
      </c>
      <c r="N747" s="7">
        <f t="shared" si="11"/>
        <v>50</v>
      </c>
      <c r="O747" s="8">
        <v>15</v>
      </c>
      <c r="P747" s="8">
        <v>15</v>
      </c>
      <c r="Q747" s="8">
        <v>10</v>
      </c>
      <c r="R747" s="8">
        <v>10</v>
      </c>
      <c r="S747" s="9">
        <f>COUNTIFS($B$3:B747,B747,$D$3:D747,D747,$H$3:H747,H747)</f>
        <v>1</v>
      </c>
    </row>
    <row r="748" spans="1:19" ht="15" customHeight="1">
      <c r="A748" s="2" t="s">
        <v>1303</v>
      </c>
      <c r="B748" s="2" t="s">
        <v>1304</v>
      </c>
      <c r="C748" s="2" t="s">
        <v>1305</v>
      </c>
      <c r="D748" s="2" t="s">
        <v>1306</v>
      </c>
      <c r="E748" s="2" t="s">
        <v>1307</v>
      </c>
      <c r="F748" s="2" t="s">
        <v>1308</v>
      </c>
      <c r="G748" s="3" t="s">
        <v>507</v>
      </c>
      <c r="H748" s="2" t="s">
        <v>1329</v>
      </c>
      <c r="I748" s="2" t="s">
        <v>1330</v>
      </c>
      <c r="J748" s="14"/>
      <c r="K748" s="4">
        <v>2</v>
      </c>
      <c r="L748" s="5" t="s">
        <v>1332</v>
      </c>
      <c r="M748" s="6" t="s">
        <v>141</v>
      </c>
      <c r="N748" s="7">
        <f t="shared" si="11"/>
        <v>2</v>
      </c>
      <c r="O748" s="8">
        <v>1</v>
      </c>
      <c r="P748" s="8">
        <v>0</v>
      </c>
      <c r="Q748" s="8">
        <v>1</v>
      </c>
      <c r="R748" s="8">
        <v>0</v>
      </c>
      <c r="S748" s="9">
        <f>COUNTIFS($B$3:B748,B748,$D$3:D748,D748,$H$3:H748,H748)</f>
        <v>2</v>
      </c>
    </row>
    <row r="749" spans="1:19" ht="15" customHeight="1">
      <c r="A749" s="2" t="s">
        <v>1303</v>
      </c>
      <c r="B749" s="2" t="s">
        <v>1304</v>
      </c>
      <c r="C749" s="2" t="s">
        <v>1305</v>
      </c>
      <c r="D749" s="2" t="s">
        <v>1333</v>
      </c>
      <c r="E749" s="2" t="s">
        <v>1334</v>
      </c>
      <c r="F749" s="2" t="s">
        <v>1335</v>
      </c>
      <c r="G749" s="2" t="s">
        <v>1336</v>
      </c>
      <c r="H749" s="2" t="s">
        <v>1337</v>
      </c>
      <c r="I749" s="2" t="s">
        <v>1338</v>
      </c>
      <c r="J749" s="2"/>
      <c r="K749" s="4">
        <v>1</v>
      </c>
      <c r="L749" s="5" t="s">
        <v>1339</v>
      </c>
      <c r="M749" s="6" t="s">
        <v>1340</v>
      </c>
      <c r="N749" s="7">
        <f t="shared" si="11"/>
        <v>80</v>
      </c>
      <c r="O749" s="8">
        <v>20</v>
      </c>
      <c r="P749" s="8">
        <v>20</v>
      </c>
      <c r="Q749" s="8">
        <v>20</v>
      </c>
      <c r="R749" s="8">
        <v>20</v>
      </c>
      <c r="S749" s="9">
        <f>COUNTIFS($B$3:B749,B749,$D$3:D749,D749,$H$3:H749,H749)</f>
        <v>1</v>
      </c>
    </row>
    <row r="750" spans="1:19" ht="15" customHeight="1">
      <c r="A750" s="2" t="s">
        <v>1303</v>
      </c>
      <c r="B750" s="2" t="s">
        <v>1304</v>
      </c>
      <c r="C750" s="2" t="s">
        <v>1305</v>
      </c>
      <c r="D750" s="2" t="s">
        <v>1333</v>
      </c>
      <c r="E750" s="2" t="s">
        <v>1334</v>
      </c>
      <c r="F750" s="2" t="s">
        <v>1335</v>
      </c>
      <c r="G750" s="2" t="s">
        <v>1336</v>
      </c>
      <c r="H750" s="2" t="s">
        <v>1337</v>
      </c>
      <c r="I750" s="2" t="s">
        <v>1338</v>
      </c>
      <c r="J750" s="10"/>
      <c r="K750" s="4">
        <v>2</v>
      </c>
      <c r="L750" s="5" t="s">
        <v>1341</v>
      </c>
      <c r="M750" s="12" t="s">
        <v>597</v>
      </c>
      <c r="N750" s="7">
        <f t="shared" si="11"/>
        <v>700</v>
      </c>
      <c r="O750" s="8">
        <v>250</v>
      </c>
      <c r="P750" s="8">
        <v>175</v>
      </c>
      <c r="Q750" s="8">
        <v>175</v>
      </c>
      <c r="R750" s="8">
        <v>100</v>
      </c>
      <c r="S750" s="9">
        <f>COUNTIFS($B$3:B750,B750,$D$3:D750,D750,$H$3:H750,H750)</f>
        <v>2</v>
      </c>
    </row>
    <row r="751" spans="1:19" ht="15" customHeight="1">
      <c r="A751" s="2" t="s">
        <v>1303</v>
      </c>
      <c r="B751" s="2" t="s">
        <v>1304</v>
      </c>
      <c r="C751" s="2" t="s">
        <v>1305</v>
      </c>
      <c r="D751" s="2" t="s">
        <v>1333</v>
      </c>
      <c r="E751" s="2" t="s">
        <v>1334</v>
      </c>
      <c r="F751" s="2" t="s">
        <v>1335</v>
      </c>
      <c r="G751" s="2" t="s">
        <v>1336</v>
      </c>
      <c r="H751" s="2" t="s">
        <v>1337</v>
      </c>
      <c r="I751" s="2" t="s">
        <v>1338</v>
      </c>
      <c r="J751" s="10"/>
      <c r="K751" s="4">
        <v>3</v>
      </c>
      <c r="L751" s="5" t="s">
        <v>1342</v>
      </c>
      <c r="M751" s="30" t="s">
        <v>444</v>
      </c>
      <c r="N751" s="7">
        <f t="shared" si="11"/>
        <v>36</v>
      </c>
      <c r="O751" s="8">
        <v>10</v>
      </c>
      <c r="P751" s="8">
        <v>9</v>
      </c>
      <c r="Q751" s="8">
        <v>9</v>
      </c>
      <c r="R751" s="8">
        <v>8</v>
      </c>
      <c r="S751" s="9">
        <f>COUNTIFS($B$3:B751,B751,$D$3:D751,D751,$H$3:H751,H751)</f>
        <v>3</v>
      </c>
    </row>
    <row r="752" spans="1:19" ht="15" customHeight="1">
      <c r="A752" s="2" t="s">
        <v>1303</v>
      </c>
      <c r="B752" s="2" t="s">
        <v>1304</v>
      </c>
      <c r="C752" s="2" t="s">
        <v>1305</v>
      </c>
      <c r="D752" s="2" t="s">
        <v>1333</v>
      </c>
      <c r="E752" s="2" t="s">
        <v>1334</v>
      </c>
      <c r="F752" s="2" t="s">
        <v>1335</v>
      </c>
      <c r="G752" s="2" t="s">
        <v>1336</v>
      </c>
      <c r="H752" s="2" t="s">
        <v>1337</v>
      </c>
      <c r="I752" s="2" t="s">
        <v>1338</v>
      </c>
      <c r="J752" s="10"/>
      <c r="K752" s="4">
        <v>4</v>
      </c>
      <c r="L752" s="5" t="s">
        <v>1343</v>
      </c>
      <c r="M752" s="6" t="s">
        <v>1344</v>
      </c>
      <c r="N752" s="7">
        <f t="shared" si="11"/>
        <v>480000</v>
      </c>
      <c r="O752" s="8">
        <v>120000</v>
      </c>
      <c r="P752" s="8">
        <v>120000</v>
      </c>
      <c r="Q752" s="8">
        <v>120000</v>
      </c>
      <c r="R752" s="8">
        <v>120000</v>
      </c>
      <c r="S752" s="9">
        <f>COUNTIFS($B$3:B752,B752,$D$3:D752,D752,$H$3:H752,H752)</f>
        <v>4</v>
      </c>
    </row>
    <row r="753" spans="1:19" ht="15" customHeight="1">
      <c r="A753" s="2" t="s">
        <v>1303</v>
      </c>
      <c r="B753" s="2" t="s">
        <v>1304</v>
      </c>
      <c r="C753" s="2" t="s">
        <v>1305</v>
      </c>
      <c r="D753" s="2" t="s">
        <v>1333</v>
      </c>
      <c r="E753" s="2" t="s">
        <v>1334</v>
      </c>
      <c r="F753" s="2" t="s">
        <v>1335</v>
      </c>
      <c r="G753" s="2" t="s">
        <v>1336</v>
      </c>
      <c r="H753" s="2" t="s">
        <v>1337</v>
      </c>
      <c r="I753" s="2" t="s">
        <v>1338</v>
      </c>
      <c r="J753" s="10"/>
      <c r="K753" s="4">
        <v>5</v>
      </c>
      <c r="L753" s="5" t="s">
        <v>1345</v>
      </c>
      <c r="M753" s="12" t="s">
        <v>597</v>
      </c>
      <c r="N753" s="7">
        <f t="shared" si="11"/>
        <v>6500</v>
      </c>
      <c r="O753" s="8">
        <v>1500</v>
      </c>
      <c r="P753" s="8">
        <v>2000</v>
      </c>
      <c r="Q753" s="8">
        <v>2000</v>
      </c>
      <c r="R753" s="8">
        <v>1000</v>
      </c>
      <c r="S753" s="9">
        <f>COUNTIFS($B$3:B753,B753,$D$3:D753,D753,$H$3:H753,H753)</f>
        <v>5</v>
      </c>
    </row>
    <row r="754" spans="1:19" ht="15" customHeight="1">
      <c r="A754" s="2" t="s">
        <v>1303</v>
      </c>
      <c r="B754" s="2" t="s">
        <v>1304</v>
      </c>
      <c r="C754" s="2" t="s">
        <v>1305</v>
      </c>
      <c r="D754" s="2" t="s">
        <v>1333</v>
      </c>
      <c r="E754" s="2" t="s">
        <v>1334</v>
      </c>
      <c r="F754" s="2" t="s">
        <v>1335</v>
      </c>
      <c r="G754" s="2" t="s">
        <v>1336</v>
      </c>
      <c r="H754" s="2" t="s">
        <v>1337</v>
      </c>
      <c r="I754" s="2" t="s">
        <v>1338</v>
      </c>
      <c r="J754" s="10"/>
      <c r="K754" s="4">
        <v>6</v>
      </c>
      <c r="L754" s="5" t="s">
        <v>1346</v>
      </c>
      <c r="M754" s="6" t="s">
        <v>610</v>
      </c>
      <c r="N754" s="7">
        <f t="shared" si="11"/>
        <v>200</v>
      </c>
      <c r="O754" s="8">
        <v>50</v>
      </c>
      <c r="P754" s="8">
        <v>60</v>
      </c>
      <c r="Q754" s="8">
        <v>50</v>
      </c>
      <c r="R754" s="8">
        <v>40</v>
      </c>
      <c r="S754" s="9">
        <f>COUNTIFS($B$3:B754,B754,$D$3:D754,D754,$H$3:H754,H754)</f>
        <v>6</v>
      </c>
    </row>
    <row r="755" spans="1:19" ht="15" customHeight="1">
      <c r="A755" s="2" t="s">
        <v>1303</v>
      </c>
      <c r="B755" s="2" t="s">
        <v>1304</v>
      </c>
      <c r="C755" s="2" t="s">
        <v>1305</v>
      </c>
      <c r="D755" s="2" t="s">
        <v>1333</v>
      </c>
      <c r="E755" s="2" t="s">
        <v>1334</v>
      </c>
      <c r="F755" s="2" t="s">
        <v>1335</v>
      </c>
      <c r="G755" s="2" t="s">
        <v>1336</v>
      </c>
      <c r="H755" s="2" t="s">
        <v>1337</v>
      </c>
      <c r="I755" s="2" t="s">
        <v>1338</v>
      </c>
      <c r="J755" s="10"/>
      <c r="K755" s="4">
        <v>7</v>
      </c>
      <c r="L755" s="5" t="s">
        <v>1347</v>
      </c>
      <c r="M755" s="6" t="s">
        <v>1348</v>
      </c>
      <c r="N755" s="7">
        <f t="shared" si="11"/>
        <v>50</v>
      </c>
      <c r="O755" s="8">
        <v>10</v>
      </c>
      <c r="P755" s="8">
        <v>15</v>
      </c>
      <c r="Q755" s="8">
        <v>15</v>
      </c>
      <c r="R755" s="8">
        <v>10</v>
      </c>
      <c r="S755" s="9">
        <f>COUNTIFS($B$3:B755,B755,$D$3:D755,D755,$H$3:H755,H755)</f>
        <v>7</v>
      </c>
    </row>
    <row r="756" spans="1:19" ht="15" customHeight="1">
      <c r="A756" s="2" t="s">
        <v>1303</v>
      </c>
      <c r="B756" s="2" t="s">
        <v>1304</v>
      </c>
      <c r="C756" s="2" t="s">
        <v>1305</v>
      </c>
      <c r="D756" s="2" t="s">
        <v>1333</v>
      </c>
      <c r="E756" s="2" t="s">
        <v>1334</v>
      </c>
      <c r="F756" s="2" t="s">
        <v>1335</v>
      </c>
      <c r="G756" s="2" t="s">
        <v>1336</v>
      </c>
      <c r="H756" s="2" t="s">
        <v>1337</v>
      </c>
      <c r="I756" s="2" t="s">
        <v>1338</v>
      </c>
      <c r="J756" s="14"/>
      <c r="K756" s="4">
        <v>8</v>
      </c>
      <c r="L756" s="5" t="s">
        <v>1349</v>
      </c>
      <c r="M756" s="6" t="s">
        <v>1344</v>
      </c>
      <c r="N756" s="7">
        <f t="shared" si="11"/>
        <v>15000</v>
      </c>
      <c r="O756" s="8">
        <v>3750</v>
      </c>
      <c r="P756" s="8">
        <v>3750</v>
      </c>
      <c r="Q756" s="8">
        <v>3750</v>
      </c>
      <c r="R756" s="8">
        <v>3750</v>
      </c>
      <c r="S756" s="9">
        <f>COUNTIFS($B$3:B756,B756,$D$3:D756,D756,$H$3:H756,H756)</f>
        <v>8</v>
      </c>
    </row>
    <row r="757" spans="1:19" ht="15" customHeight="1">
      <c r="A757" s="2" t="s">
        <v>1303</v>
      </c>
      <c r="B757" s="2" t="s">
        <v>1304</v>
      </c>
      <c r="C757" s="2" t="s">
        <v>1305</v>
      </c>
      <c r="D757" s="2" t="s">
        <v>871</v>
      </c>
      <c r="E757" s="2" t="s">
        <v>872</v>
      </c>
      <c r="F757" s="2" t="s">
        <v>873</v>
      </c>
      <c r="G757" s="2" t="s">
        <v>874</v>
      </c>
      <c r="H757" s="2" t="s">
        <v>875</v>
      </c>
      <c r="I757" s="2" t="s">
        <v>1350</v>
      </c>
      <c r="J757" s="2"/>
      <c r="K757" s="4">
        <v>1</v>
      </c>
      <c r="L757" s="5" t="s">
        <v>1351</v>
      </c>
      <c r="M757" s="12" t="s">
        <v>59</v>
      </c>
      <c r="N757" s="7">
        <f t="shared" si="11"/>
        <v>24</v>
      </c>
      <c r="O757" s="8">
        <v>6</v>
      </c>
      <c r="P757" s="8">
        <v>6</v>
      </c>
      <c r="Q757" s="8">
        <v>6</v>
      </c>
      <c r="R757" s="8">
        <v>6</v>
      </c>
      <c r="S757" s="9">
        <f>COUNTIFS($B$3:B757,B757,$D$3:D757,D757,$H$3:H757,H757)</f>
        <v>1</v>
      </c>
    </row>
    <row r="758" spans="1:19" ht="15" customHeight="1">
      <c r="A758" s="2" t="s">
        <v>1303</v>
      </c>
      <c r="B758" s="2" t="s">
        <v>1304</v>
      </c>
      <c r="C758" s="2" t="s">
        <v>1305</v>
      </c>
      <c r="D758" s="2" t="s">
        <v>871</v>
      </c>
      <c r="E758" s="2" t="s">
        <v>872</v>
      </c>
      <c r="F758" s="2" t="s">
        <v>873</v>
      </c>
      <c r="G758" s="2" t="s">
        <v>874</v>
      </c>
      <c r="H758" s="2" t="s">
        <v>875</v>
      </c>
      <c r="I758" s="2" t="s">
        <v>1350</v>
      </c>
      <c r="J758" s="10"/>
      <c r="K758" s="4">
        <v>2</v>
      </c>
      <c r="L758" s="5" t="s">
        <v>1352</v>
      </c>
      <c r="M758" s="12" t="s">
        <v>114</v>
      </c>
      <c r="N758" s="7">
        <f t="shared" si="11"/>
        <v>630</v>
      </c>
      <c r="O758" s="8">
        <v>130</v>
      </c>
      <c r="P758" s="8">
        <v>130</v>
      </c>
      <c r="Q758" s="8">
        <v>185</v>
      </c>
      <c r="R758" s="8">
        <v>185</v>
      </c>
      <c r="S758" s="9">
        <f>COUNTIFS($B$3:B758,B758,$D$3:D758,D758,$H$3:H758,H758)</f>
        <v>2</v>
      </c>
    </row>
    <row r="759" spans="1:19" ht="15" customHeight="1">
      <c r="A759" s="2" t="s">
        <v>1303</v>
      </c>
      <c r="B759" s="2" t="s">
        <v>1304</v>
      </c>
      <c r="C759" s="2" t="s">
        <v>1305</v>
      </c>
      <c r="D759" s="2" t="s">
        <v>871</v>
      </c>
      <c r="E759" s="2" t="s">
        <v>872</v>
      </c>
      <c r="F759" s="2" t="s">
        <v>873</v>
      </c>
      <c r="G759" s="2" t="s">
        <v>874</v>
      </c>
      <c r="H759" s="2" t="s">
        <v>875</v>
      </c>
      <c r="I759" s="2" t="s">
        <v>1350</v>
      </c>
      <c r="J759" s="10"/>
      <c r="K759" s="4">
        <v>3</v>
      </c>
      <c r="L759" s="5" t="s">
        <v>1353</v>
      </c>
      <c r="M759" s="6" t="s">
        <v>305</v>
      </c>
      <c r="N759" s="7">
        <f t="shared" si="11"/>
        <v>357</v>
      </c>
      <c r="O759" s="8">
        <v>87</v>
      </c>
      <c r="P759" s="8">
        <v>90</v>
      </c>
      <c r="Q759" s="8">
        <v>90</v>
      </c>
      <c r="R759" s="8">
        <v>90</v>
      </c>
      <c r="S759" s="9">
        <f>COUNTIFS($B$3:B759,B759,$D$3:D759,D759,$H$3:H759,H759)</f>
        <v>3</v>
      </c>
    </row>
    <row r="760" spans="1:19" ht="15" customHeight="1">
      <c r="A760" s="2" t="s">
        <v>1303</v>
      </c>
      <c r="B760" s="2" t="s">
        <v>1304</v>
      </c>
      <c r="C760" s="2" t="s">
        <v>1305</v>
      </c>
      <c r="D760" s="2" t="s">
        <v>871</v>
      </c>
      <c r="E760" s="2" t="s">
        <v>872</v>
      </c>
      <c r="F760" s="2" t="s">
        <v>873</v>
      </c>
      <c r="G760" s="2" t="s">
        <v>874</v>
      </c>
      <c r="H760" s="2" t="s">
        <v>875</v>
      </c>
      <c r="I760" s="2" t="s">
        <v>1350</v>
      </c>
      <c r="J760" s="10"/>
      <c r="K760" s="4">
        <v>4</v>
      </c>
      <c r="L760" s="5" t="s">
        <v>1354</v>
      </c>
      <c r="M760" s="6" t="s">
        <v>29</v>
      </c>
      <c r="N760" s="7">
        <f t="shared" si="11"/>
        <v>2</v>
      </c>
      <c r="O760" s="8">
        <v>1</v>
      </c>
      <c r="P760" s="8">
        <v>0</v>
      </c>
      <c r="Q760" s="8">
        <v>1</v>
      </c>
      <c r="R760" s="8">
        <v>0</v>
      </c>
      <c r="S760" s="9">
        <f>COUNTIFS($B$3:B760,B760,$D$3:D760,D760,$H$3:H760,H760)</f>
        <v>4</v>
      </c>
    </row>
    <row r="761" spans="1:19" ht="15" customHeight="1">
      <c r="A761" s="2" t="s">
        <v>1303</v>
      </c>
      <c r="B761" s="2" t="s">
        <v>1304</v>
      </c>
      <c r="C761" s="2" t="s">
        <v>1305</v>
      </c>
      <c r="D761" s="2" t="s">
        <v>871</v>
      </c>
      <c r="E761" s="2" t="s">
        <v>872</v>
      </c>
      <c r="F761" s="2" t="s">
        <v>873</v>
      </c>
      <c r="G761" s="2" t="s">
        <v>874</v>
      </c>
      <c r="H761" s="2" t="s">
        <v>875</v>
      </c>
      <c r="I761" s="2" t="s">
        <v>1350</v>
      </c>
      <c r="J761" s="10"/>
      <c r="K761" s="4">
        <v>5</v>
      </c>
      <c r="L761" s="5" t="s">
        <v>1355</v>
      </c>
      <c r="M761" s="6" t="s">
        <v>1356</v>
      </c>
      <c r="N761" s="7">
        <f t="shared" si="11"/>
        <v>100</v>
      </c>
      <c r="O761" s="8">
        <v>15</v>
      </c>
      <c r="P761" s="8">
        <v>25</v>
      </c>
      <c r="Q761" s="8">
        <v>30</v>
      </c>
      <c r="R761" s="8">
        <v>30</v>
      </c>
      <c r="S761" s="9">
        <f>COUNTIFS($B$3:B761,B761,$D$3:D761,D761,$H$3:H761,H761)</f>
        <v>5</v>
      </c>
    </row>
    <row r="762" spans="1:19" ht="15" customHeight="1">
      <c r="A762" s="2" t="s">
        <v>1303</v>
      </c>
      <c r="B762" s="2" t="s">
        <v>1304</v>
      </c>
      <c r="C762" s="2" t="s">
        <v>1305</v>
      </c>
      <c r="D762" s="2" t="s">
        <v>871</v>
      </c>
      <c r="E762" s="2" t="s">
        <v>872</v>
      </c>
      <c r="F762" s="2" t="s">
        <v>873</v>
      </c>
      <c r="G762" s="2" t="s">
        <v>874</v>
      </c>
      <c r="H762" s="2" t="s">
        <v>875</v>
      </c>
      <c r="I762" s="2" t="s">
        <v>1350</v>
      </c>
      <c r="J762" s="14"/>
      <c r="K762" s="4">
        <v>6</v>
      </c>
      <c r="L762" s="5" t="s">
        <v>1357</v>
      </c>
      <c r="M762" s="6" t="s">
        <v>1358</v>
      </c>
      <c r="N762" s="7">
        <f t="shared" si="11"/>
        <v>200</v>
      </c>
      <c r="O762" s="8">
        <v>50</v>
      </c>
      <c r="P762" s="8">
        <v>50</v>
      </c>
      <c r="Q762" s="8">
        <v>50</v>
      </c>
      <c r="R762" s="8">
        <v>50</v>
      </c>
      <c r="S762" s="9">
        <f>COUNTIFS($B$3:B762,B762,$D$3:D762,D762,$H$3:H762,H762)</f>
        <v>6</v>
      </c>
    </row>
    <row r="763" spans="1:19" ht="15" customHeight="1">
      <c r="A763" s="31" t="s">
        <v>1359</v>
      </c>
      <c r="B763" s="27" t="s">
        <v>1360</v>
      </c>
      <c r="C763" s="27" t="s">
        <v>1361</v>
      </c>
      <c r="D763" s="27" t="s">
        <v>1362</v>
      </c>
      <c r="E763" s="27" t="s">
        <v>1363</v>
      </c>
      <c r="F763" s="2" t="s">
        <v>47</v>
      </c>
      <c r="G763" s="3" t="s">
        <v>1364</v>
      </c>
      <c r="H763" s="3" t="s">
        <v>49</v>
      </c>
      <c r="I763" s="3" t="s">
        <v>50</v>
      </c>
      <c r="J763" s="3"/>
      <c r="K763" s="4">
        <v>1</v>
      </c>
      <c r="L763" s="11" t="s">
        <v>1365</v>
      </c>
      <c r="M763" s="6" t="s">
        <v>286</v>
      </c>
      <c r="N763" s="7">
        <f t="shared" si="11"/>
        <v>60</v>
      </c>
      <c r="O763" s="13">
        <v>15</v>
      </c>
      <c r="P763" s="13">
        <v>15</v>
      </c>
      <c r="Q763" s="13">
        <v>15</v>
      </c>
      <c r="R763" s="13">
        <v>15</v>
      </c>
      <c r="S763" s="9">
        <f>COUNTIFS($B$3:B763,B763,$D$3:D763,D763,$H$3:H763,H763)</f>
        <v>1</v>
      </c>
    </row>
    <row r="764" spans="1:19" ht="15" customHeight="1">
      <c r="A764" s="31" t="s">
        <v>1366</v>
      </c>
      <c r="B764" s="27" t="s">
        <v>1367</v>
      </c>
      <c r="C764" s="27" t="s">
        <v>1368</v>
      </c>
      <c r="D764" s="27" t="s">
        <v>1362</v>
      </c>
      <c r="E764" s="27" t="s">
        <v>1363</v>
      </c>
      <c r="F764" s="2" t="s">
        <v>47</v>
      </c>
      <c r="G764" s="3" t="s">
        <v>1364</v>
      </c>
      <c r="H764" s="3" t="s">
        <v>49</v>
      </c>
      <c r="I764" s="3" t="s">
        <v>50</v>
      </c>
      <c r="J764" s="10"/>
      <c r="K764" s="4">
        <v>1</v>
      </c>
      <c r="L764" s="11" t="s">
        <v>1365</v>
      </c>
      <c r="M764" s="6" t="s">
        <v>286</v>
      </c>
      <c r="N764" s="7">
        <f t="shared" si="11"/>
        <v>60</v>
      </c>
      <c r="O764" s="13">
        <v>15</v>
      </c>
      <c r="P764" s="13">
        <v>15</v>
      </c>
      <c r="Q764" s="13">
        <v>15</v>
      </c>
      <c r="R764" s="13">
        <v>15</v>
      </c>
      <c r="S764" s="9">
        <f>COUNTIFS($B$3:B764,B764,$D$3:D764,D764,$H$3:H764,H764)</f>
        <v>1</v>
      </c>
    </row>
    <row r="765" spans="1:19" ht="15" customHeight="1">
      <c r="A765" s="31" t="s">
        <v>1369</v>
      </c>
      <c r="B765" s="27" t="s">
        <v>1370</v>
      </c>
      <c r="C765" s="27" t="s">
        <v>1371</v>
      </c>
      <c r="D765" s="27" t="s">
        <v>1362</v>
      </c>
      <c r="E765" s="27" t="s">
        <v>1363</v>
      </c>
      <c r="F765" s="2" t="s">
        <v>47</v>
      </c>
      <c r="G765" s="3" t="s">
        <v>1364</v>
      </c>
      <c r="H765" s="3" t="s">
        <v>49</v>
      </c>
      <c r="I765" s="3" t="s">
        <v>50</v>
      </c>
      <c r="J765" s="10"/>
      <c r="K765" s="4">
        <v>1</v>
      </c>
      <c r="L765" s="11" t="s">
        <v>1365</v>
      </c>
      <c r="M765" s="6" t="s">
        <v>286</v>
      </c>
      <c r="N765" s="7">
        <f t="shared" si="11"/>
        <v>60</v>
      </c>
      <c r="O765" s="13">
        <v>15</v>
      </c>
      <c r="P765" s="13">
        <v>15</v>
      </c>
      <c r="Q765" s="13">
        <v>15</v>
      </c>
      <c r="R765" s="13">
        <v>15</v>
      </c>
      <c r="S765" s="9">
        <f>COUNTIFS($B$3:B765,B765,$D$3:D765,D765,$H$3:H765,H765)</f>
        <v>1</v>
      </c>
    </row>
    <row r="766" spans="1:19" ht="15" customHeight="1">
      <c r="A766" s="31" t="s">
        <v>1372</v>
      </c>
      <c r="B766" s="27" t="s">
        <v>1373</v>
      </c>
      <c r="C766" s="27" t="s">
        <v>1374</v>
      </c>
      <c r="D766" s="27" t="s">
        <v>1362</v>
      </c>
      <c r="E766" s="27" t="s">
        <v>1363</v>
      </c>
      <c r="F766" s="2" t="s">
        <v>47</v>
      </c>
      <c r="G766" s="3" t="s">
        <v>1364</v>
      </c>
      <c r="H766" s="3" t="s">
        <v>49</v>
      </c>
      <c r="I766" s="3" t="s">
        <v>50</v>
      </c>
      <c r="J766" s="10"/>
      <c r="K766" s="4">
        <v>1</v>
      </c>
      <c r="L766" s="11" t="s">
        <v>1365</v>
      </c>
      <c r="M766" s="6" t="s">
        <v>286</v>
      </c>
      <c r="N766" s="7">
        <f t="shared" si="11"/>
        <v>60</v>
      </c>
      <c r="O766" s="13">
        <v>15</v>
      </c>
      <c r="P766" s="13">
        <v>15</v>
      </c>
      <c r="Q766" s="13">
        <v>15</v>
      </c>
      <c r="R766" s="13">
        <v>15</v>
      </c>
      <c r="S766" s="9">
        <f>COUNTIFS($B$3:B766,B766,$D$3:D766,D766,$H$3:H766,H766)</f>
        <v>1</v>
      </c>
    </row>
    <row r="767" spans="1:19" ht="15" customHeight="1">
      <c r="A767" s="31" t="s">
        <v>1375</v>
      </c>
      <c r="B767" s="27" t="s">
        <v>1376</v>
      </c>
      <c r="C767" s="27" t="s">
        <v>1377</v>
      </c>
      <c r="D767" s="27" t="s">
        <v>1362</v>
      </c>
      <c r="E767" s="27" t="s">
        <v>1363</v>
      </c>
      <c r="F767" s="2" t="s">
        <v>47</v>
      </c>
      <c r="G767" s="3" t="s">
        <v>1364</v>
      </c>
      <c r="H767" s="3" t="s">
        <v>49</v>
      </c>
      <c r="I767" s="3" t="s">
        <v>50</v>
      </c>
      <c r="J767" s="10"/>
      <c r="K767" s="4">
        <v>1</v>
      </c>
      <c r="L767" s="11" t="s">
        <v>1365</v>
      </c>
      <c r="M767" s="6" t="s">
        <v>286</v>
      </c>
      <c r="N767" s="7">
        <f t="shared" si="11"/>
        <v>60</v>
      </c>
      <c r="O767" s="13">
        <v>15</v>
      </c>
      <c r="P767" s="13">
        <v>15</v>
      </c>
      <c r="Q767" s="13">
        <v>15</v>
      </c>
      <c r="R767" s="13">
        <v>15</v>
      </c>
      <c r="S767" s="9">
        <f>COUNTIFS($B$3:B767,B767,$D$3:D767,D767,$H$3:H767,H767)</f>
        <v>1</v>
      </c>
    </row>
    <row r="768" spans="1:19" ht="15" customHeight="1">
      <c r="A768" s="31" t="s">
        <v>1378</v>
      </c>
      <c r="B768" s="27" t="s">
        <v>1379</v>
      </c>
      <c r="C768" s="27" t="s">
        <v>1380</v>
      </c>
      <c r="D768" s="27" t="s">
        <v>1362</v>
      </c>
      <c r="E768" s="27" t="s">
        <v>1363</v>
      </c>
      <c r="F768" s="2" t="s">
        <v>47</v>
      </c>
      <c r="G768" s="3" t="s">
        <v>1364</v>
      </c>
      <c r="H768" s="3" t="s">
        <v>49</v>
      </c>
      <c r="I768" s="3" t="s">
        <v>50</v>
      </c>
      <c r="J768" s="10"/>
      <c r="K768" s="4">
        <v>1</v>
      </c>
      <c r="L768" s="11" t="s">
        <v>1365</v>
      </c>
      <c r="M768" s="6" t="s">
        <v>286</v>
      </c>
      <c r="N768" s="7">
        <f t="shared" si="11"/>
        <v>60</v>
      </c>
      <c r="O768" s="13">
        <v>15</v>
      </c>
      <c r="P768" s="13">
        <v>15</v>
      </c>
      <c r="Q768" s="13">
        <v>15</v>
      </c>
      <c r="R768" s="13">
        <v>15</v>
      </c>
      <c r="S768" s="9">
        <f>COUNTIFS($B$3:B768,B768,$D$3:D768,D768,$H$3:H768,H768)</f>
        <v>1</v>
      </c>
    </row>
    <row r="769" spans="1:19" ht="15" customHeight="1">
      <c r="A769" s="31" t="s">
        <v>1381</v>
      </c>
      <c r="B769" s="27" t="s">
        <v>1382</v>
      </c>
      <c r="C769" s="27" t="s">
        <v>1383</v>
      </c>
      <c r="D769" s="27" t="s">
        <v>1362</v>
      </c>
      <c r="E769" s="27" t="s">
        <v>1363</v>
      </c>
      <c r="F769" s="2" t="s">
        <v>47</v>
      </c>
      <c r="G769" s="3" t="s">
        <v>1364</v>
      </c>
      <c r="H769" s="3" t="s">
        <v>49</v>
      </c>
      <c r="I769" s="3" t="s">
        <v>50</v>
      </c>
      <c r="J769" s="10"/>
      <c r="K769" s="4">
        <v>1</v>
      </c>
      <c r="L769" s="11" t="s">
        <v>1365</v>
      </c>
      <c r="M769" s="6" t="s">
        <v>286</v>
      </c>
      <c r="N769" s="7">
        <f t="shared" si="11"/>
        <v>60</v>
      </c>
      <c r="O769" s="13">
        <v>15</v>
      </c>
      <c r="P769" s="13">
        <v>15</v>
      </c>
      <c r="Q769" s="13">
        <v>15</v>
      </c>
      <c r="R769" s="13">
        <v>15</v>
      </c>
      <c r="S769" s="9">
        <f>COUNTIFS($B$3:B769,B769,$D$3:D769,D769,$H$3:H769,H769)</f>
        <v>1</v>
      </c>
    </row>
    <row r="770" spans="1:19" ht="15" customHeight="1">
      <c r="A770" s="31" t="s">
        <v>1384</v>
      </c>
      <c r="B770" s="27" t="s">
        <v>1385</v>
      </c>
      <c r="C770" s="27" t="s">
        <v>1386</v>
      </c>
      <c r="D770" s="27" t="s">
        <v>1362</v>
      </c>
      <c r="E770" s="27" t="s">
        <v>1363</v>
      </c>
      <c r="F770" s="2" t="s">
        <v>47</v>
      </c>
      <c r="G770" s="3" t="s">
        <v>1364</v>
      </c>
      <c r="H770" s="3" t="s">
        <v>49</v>
      </c>
      <c r="I770" s="3" t="s">
        <v>50</v>
      </c>
      <c r="J770" s="10"/>
      <c r="K770" s="4">
        <v>1</v>
      </c>
      <c r="L770" s="11" t="s">
        <v>1365</v>
      </c>
      <c r="M770" s="6" t="s">
        <v>286</v>
      </c>
      <c r="N770" s="7">
        <f t="shared" si="11"/>
        <v>60</v>
      </c>
      <c r="O770" s="13">
        <v>15</v>
      </c>
      <c r="P770" s="13">
        <v>15</v>
      </c>
      <c r="Q770" s="13">
        <v>15</v>
      </c>
      <c r="R770" s="13">
        <v>15</v>
      </c>
      <c r="S770" s="9">
        <f>COUNTIFS($B$3:B770,B770,$D$3:D770,D770,$H$3:H770,H770)</f>
        <v>1</v>
      </c>
    </row>
    <row r="771" spans="1:19" ht="15" customHeight="1">
      <c r="A771" s="31" t="s">
        <v>1387</v>
      </c>
      <c r="B771" s="27" t="s">
        <v>1388</v>
      </c>
      <c r="C771" s="27" t="s">
        <v>1389</v>
      </c>
      <c r="D771" s="27" t="s">
        <v>1362</v>
      </c>
      <c r="E771" s="27" t="s">
        <v>1363</v>
      </c>
      <c r="F771" s="2" t="s">
        <v>47</v>
      </c>
      <c r="G771" s="3" t="s">
        <v>1364</v>
      </c>
      <c r="H771" s="3" t="s">
        <v>49</v>
      </c>
      <c r="I771" s="3" t="s">
        <v>50</v>
      </c>
      <c r="J771" s="14"/>
      <c r="K771" s="4">
        <v>1</v>
      </c>
      <c r="L771" s="11" t="s">
        <v>1365</v>
      </c>
      <c r="M771" s="6" t="s">
        <v>286</v>
      </c>
      <c r="N771" s="7">
        <f t="shared" ref="N771" si="12">+SUM(O771,P771,Q771,R771)</f>
        <v>60</v>
      </c>
      <c r="O771" s="13">
        <v>15</v>
      </c>
      <c r="P771" s="13">
        <v>15</v>
      </c>
      <c r="Q771" s="13">
        <v>15</v>
      </c>
      <c r="R771" s="13">
        <v>15</v>
      </c>
      <c r="S771" s="9">
        <f>COUNTIFS($B$3:B771,B771,$D$3:D771,D771,$H$3:H771,H771)</f>
        <v>1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mergeCells count="1">
    <mergeCell ref="A1:R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X46"/>
  <sheetViews>
    <sheetView tabSelected="1" view="pageBreakPreview" zoomScale="85"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31" sqref="F31"/>
    </sheetView>
  </sheetViews>
  <sheetFormatPr baseColWidth="10" defaultColWidth="10.7109375" defaultRowHeight="15" customHeight="1"/>
  <cols>
    <col min="1" max="1" width="2" customWidth="1"/>
    <col min="3" max="3" width="71.85546875" customWidth="1"/>
    <col min="4" max="4" width="21.7109375" customWidth="1"/>
    <col min="5" max="5" width="27.7109375" customWidth="1"/>
    <col min="6" max="6" width="14.28515625" customWidth="1"/>
    <col min="7" max="9" width="12" customWidth="1"/>
    <col min="10" max="10" width="15.42578125" customWidth="1"/>
    <col min="11" max="13" width="12" customWidth="1"/>
    <col min="14" max="14" width="15.140625" customWidth="1"/>
    <col min="15" max="17" width="12" customWidth="1"/>
    <col min="18" max="18" width="15" customWidth="1"/>
    <col min="19" max="21" width="12" customWidth="1"/>
    <col min="22" max="22" width="14.28515625" customWidth="1"/>
    <col min="23" max="23" width="12" customWidth="1"/>
    <col min="24" max="24" width="13" customWidth="1"/>
  </cols>
  <sheetData>
    <row r="1" spans="2:24" ht="15.75" customHeight="1"/>
    <row r="2" spans="2:24" ht="15" customHeight="1">
      <c r="C2" s="32" t="s">
        <v>1390</v>
      </c>
      <c r="D2" s="33" t="s">
        <v>1</v>
      </c>
      <c r="E2" s="34" t="s">
        <v>1391</v>
      </c>
    </row>
    <row r="3" spans="2:24" ht="15.75" customHeight="1">
      <c r="C3" s="35" t="s">
        <v>1392</v>
      </c>
      <c r="D3" s="80" t="s">
        <v>978</v>
      </c>
      <c r="E3" s="82" t="str">
        <f>IFERROR(INDEX(CATÁLOGOS!$F$2:$F$88,MATCH($D$3,CATÁLOGOS!$E$2:$E$88,0)),"")</f>
        <v>Dirección de Desarrollo Económico</v>
      </c>
      <c r="G3" s="46" t="s">
        <v>1393</v>
      </c>
      <c r="W3" s="46" t="s">
        <v>1394</v>
      </c>
    </row>
    <row r="4" spans="2:24" ht="15.75" customHeight="1">
      <c r="C4" s="35" t="s">
        <v>1395</v>
      </c>
      <c r="D4" s="80" t="s">
        <v>980</v>
      </c>
      <c r="E4" s="82" t="str">
        <f>IFERROR(INDEX(CATÁLOGOS!$H$2:$H$88,MATCH(1,INDEX((CATÁLOGOS!$E$2:$E$88=$D$3)*(CATÁLOGOS!$G$2:$G$88=$D$4),0),0)),"")</f>
        <v>Fomento Industrial</v>
      </c>
      <c r="G4" s="47" t="s">
        <v>1396</v>
      </c>
      <c r="W4" s="48" t="s">
        <v>1397</v>
      </c>
    </row>
    <row r="5" spans="2:24" ht="32.25" customHeight="1">
      <c r="C5" s="35" t="s">
        <v>1398</v>
      </c>
      <c r="D5" s="80" t="s">
        <v>984</v>
      </c>
      <c r="E5" s="82" t="str">
        <f>IFERROR(INDEX(CATÁLOGOS!$B$2:$B$88,MATCH(1,INDEX((CATÁLOGOS!$E$2:$E$88=$D$3)*(CATÁLOGOS!$G$2:$G$88=$D$4)*(CATÁLOGOS!$A$2:$A$88=$D$5),0),0)),"")</f>
        <v>Fortalecimiento a la competitividad</v>
      </c>
      <c r="G5" s="47" t="s">
        <v>1399</v>
      </c>
      <c r="W5" s="49" t="s">
        <v>1400</v>
      </c>
    </row>
    <row r="6" spans="2:24" ht="39" customHeight="1">
      <c r="C6" s="36" t="s">
        <v>1401</v>
      </c>
      <c r="D6" s="81" t="str">
        <f>IFERROR(INDEX(CATÁLOGOS!$C$2:$C$88,MATCH(1,INDEX((CATÁLOGOS!$E$2:$E$88=$D$3)*(CATÁLOGOS!$G$2:$G$88=$D$4)*(CATÁLOGOS!$A$2:$A$88=$D$5),0),0)),"")</f>
        <v>03040201</v>
      </c>
      <c r="E6" s="82" t="str">
        <f>IFERROR(INDEX(CATÁLOGOS!$D$2:$D$88,MATCH(1,INDEX((CATÁLOGOS!$E$2:$E$88=$D$3)*(CATÁLOGOS!$G$2:$G$88=$D$4)*(CATÁLOGOS!$A$2:$A$88=$D$5),0),0)),"")</f>
        <v>Modernización Industrial y del Comercio</v>
      </c>
      <c r="G6" s="47" t="s">
        <v>1402</v>
      </c>
      <c r="W6" s="50" t="s">
        <v>1403</v>
      </c>
    </row>
    <row r="7" spans="2:24" ht="15.75" customHeight="1"/>
    <row r="8" spans="2:24" ht="30" customHeight="1">
      <c r="B8" s="172" t="s">
        <v>6</v>
      </c>
      <c r="C8" s="170" t="s">
        <v>1404</v>
      </c>
      <c r="D8" s="170" t="s">
        <v>8</v>
      </c>
      <c r="E8" s="170" t="s">
        <v>1405</v>
      </c>
      <c r="F8" s="178" t="s">
        <v>10</v>
      </c>
      <c r="G8" s="175"/>
      <c r="H8" s="175"/>
      <c r="I8" s="176"/>
      <c r="J8" s="179" t="s">
        <v>11</v>
      </c>
      <c r="K8" s="175"/>
      <c r="L8" s="175"/>
      <c r="M8" s="176"/>
      <c r="N8" s="174" t="s">
        <v>12</v>
      </c>
      <c r="O8" s="175"/>
      <c r="P8" s="175"/>
      <c r="Q8" s="176"/>
      <c r="R8" s="177" t="s">
        <v>13</v>
      </c>
      <c r="S8" s="175"/>
      <c r="T8" s="175"/>
      <c r="U8" s="176"/>
      <c r="V8" s="167" t="s">
        <v>1406</v>
      </c>
      <c r="W8" s="168"/>
      <c r="X8" s="169"/>
    </row>
    <row r="9" spans="2:24" ht="15" customHeight="1">
      <c r="B9" s="173"/>
      <c r="C9" s="171"/>
      <c r="D9" s="171"/>
      <c r="E9" s="171"/>
      <c r="F9" s="37" t="s">
        <v>1407</v>
      </c>
      <c r="G9" s="37" t="s">
        <v>1408</v>
      </c>
      <c r="H9" s="37" t="s">
        <v>1409</v>
      </c>
      <c r="I9" s="37" t="s">
        <v>1410</v>
      </c>
      <c r="J9" s="38" t="s">
        <v>1407</v>
      </c>
      <c r="K9" s="38" t="s">
        <v>1408</v>
      </c>
      <c r="L9" s="38" t="s">
        <v>1409</v>
      </c>
      <c r="M9" s="38" t="s">
        <v>1410</v>
      </c>
      <c r="N9" s="39" t="s">
        <v>1407</v>
      </c>
      <c r="O9" s="39" t="s">
        <v>1408</v>
      </c>
      <c r="P9" s="39" t="s">
        <v>1409</v>
      </c>
      <c r="Q9" s="39" t="s">
        <v>1410</v>
      </c>
      <c r="R9" s="40" t="s">
        <v>1407</v>
      </c>
      <c r="S9" s="40" t="s">
        <v>1408</v>
      </c>
      <c r="T9" s="40" t="s">
        <v>1409</v>
      </c>
      <c r="U9" s="41" t="s">
        <v>1410</v>
      </c>
      <c r="V9" s="164" t="s">
        <v>1407</v>
      </c>
      <c r="W9" s="164" t="s">
        <v>1408</v>
      </c>
      <c r="X9" s="165" t="s">
        <v>1410</v>
      </c>
    </row>
    <row r="10" spans="2:24" ht="15" customHeight="1">
      <c r="B10" s="51">
        <f>IFERROR(INDEX('BASE DE DATOS'!$K$3:$K$771,MATCH(1,INDEX(('BASE DE DATOS'!$B$3:$B$771=$D$3)*('BASE DE DATOS'!$D$3:$D$771=$D$4)*('BASE DE DATOS'!$H$3:$H$771=$D$5)*('BASE DE DATOS'!$S$3:$S$771=ROWS(B$10:B10)),0),0)),"")</f>
        <v>1</v>
      </c>
      <c r="C10" s="52" t="str">
        <f>IFERROR(INDEX('BASE DE DATOS'!$L$3:$L$771,MATCH(1,INDEX(('BASE DE DATOS'!$B$3:$B$771=$D$3)*('BASE DE DATOS'!$D$3:$D$771=$D$4)*('BASE DE DATOS'!$H$3:$H$771=$D$5)*('BASE DE DATOS'!$S$3:$S$771=ROWS(B$10:B10)),0),0)),"")</f>
        <v>Expedir licencias de funcionamiento para personas físicas.</v>
      </c>
      <c r="D10" s="166" t="str">
        <f>IFERROR(INDEX('BASE DE DATOS'!$M$3:$M$771,MATCH(1,INDEX(('BASE DE DATOS'!$B$3:$B$771=$D$3)*('BASE DE DATOS'!$D$3:$D$771=$D$4)*('BASE DE DATOS'!$H$3:$H$771=$D$5)*('BASE DE DATOS'!$S$3:$S$771=ROWS(B$10:B10)),0),0)),"")</f>
        <v>LICENCIA</v>
      </c>
      <c r="E10" s="53">
        <f t="shared" ref="E10:E42" si="0">IF($B10="","",SUM(F10,J10,N10,R10))</f>
        <v>500</v>
      </c>
      <c r="F10" s="54">
        <f>IFERROR(INDEX('BASE DE DATOS'!$O$3:$O$771,MATCH(1,INDEX(('BASE DE DATOS'!$B$3:$B$771=$D$3)*('BASE DE DATOS'!$D$3:$D$771=$D$4)*('BASE DE DATOS'!$H$3:$H$771=$D$5)*('BASE DE DATOS'!$S$3:$S$771=ROWS(B$10:B10)),0),0))+IF(H10="",0,H10),"")</f>
        <v>100</v>
      </c>
      <c r="G10" s="55">
        <v>100</v>
      </c>
      <c r="H10" s="55"/>
      <c r="I10" s="42">
        <f t="shared" ref="I10:I42" si="1">IF(G10="","",IF(F10=0,IF(G10=0,1,1.11),G10/F10))</f>
        <v>1</v>
      </c>
      <c r="J10" s="56">
        <f>IFERROR(INDEX('BASE DE DATOS'!$P$3:$P$771,MATCH(1,INDEX(('BASE DE DATOS'!$B$3:$B$771=$D$3)*('BASE DE DATOS'!$D$3:$D$771=$D$4)*('BASE DE DATOS'!$H$3:$H$771=$D$5)*('BASE DE DATOS'!$S$3:$S$771=ROWS(B$10:B10)),0),0))+IF(L10="",0,L10),"")</f>
        <v>150</v>
      </c>
      <c r="K10" s="57"/>
      <c r="L10" s="57"/>
      <c r="M10" s="42" t="str">
        <f t="shared" ref="M10:M42" si="2">IF(K10="","",IF(J10=0,IF(K10=0,1,1.11),K10/J10))</f>
        <v/>
      </c>
      <c r="N10" s="58">
        <f>IFERROR(INDEX('BASE DE DATOS'!$Q$3:$Q$771,MATCH(1,INDEX(('BASE DE DATOS'!$B$3:$B$771=$D$3)*('BASE DE DATOS'!$D$3:$D$771=$D$4)*('BASE DE DATOS'!$H$3:$H$771=$D$5)*('BASE DE DATOS'!$S$3:$S$771=ROWS(B$10:B10)),0),0))+IF(P10="",0,P10),"")</f>
        <v>150</v>
      </c>
      <c r="O10" s="59"/>
      <c r="P10" s="59"/>
      <c r="Q10" s="42" t="str">
        <f t="shared" ref="Q10:Q42" si="3">IF(O10="","",IF(N10=0,IF(O10=0,1,1.11),O10/N10))</f>
        <v/>
      </c>
      <c r="R10" s="60">
        <f>IFERROR(INDEX('BASE DE DATOS'!$R$3:$R$771,MATCH(1,INDEX(('BASE DE DATOS'!$B$3:$B$771=$D$3)*('BASE DE DATOS'!$D$3:$D$771=$D$4)*('BASE DE DATOS'!$H$3:$H$771=$D$5)*('BASE DE DATOS'!$S$3:$S$771=ROWS(B$10:B10)),0),0))+IF(T10="",0,T10),"")</f>
        <v>100</v>
      </c>
      <c r="S10" s="61"/>
      <c r="T10" s="61"/>
      <c r="U10" s="62" t="str">
        <f t="shared" ref="U10:U42" si="4">IF(S10="","",IF(R10=0,IF(S10=0,1,1.11),S10/R10))</f>
        <v/>
      </c>
      <c r="V10" s="162">
        <f t="shared" ref="V10:V42" si="5">IF($B10="","",SUM(F10,J10,N10,R10))</f>
        <v>500</v>
      </c>
      <c r="W10" s="162">
        <f t="shared" ref="W10:W42" si="6">IF($B10="","",SUM(G10,K10,O10,S10))</f>
        <v>100</v>
      </c>
      <c r="X10" s="62">
        <f t="shared" ref="X10:X42" si="7">IF(W10="","",IF(V10=0,IF(W10=0,1,1.11),W10/V10))</f>
        <v>0.2</v>
      </c>
    </row>
    <row r="11" spans="2:24" ht="15" customHeight="1">
      <c r="B11" s="51">
        <f>IFERROR(INDEX('BASE DE DATOS'!$K$3:$K$771,MATCH(1,INDEX(('BASE DE DATOS'!$B$3:$B$771=$D$3)*('BASE DE DATOS'!$D$3:$D$771=$D$4)*('BASE DE DATOS'!$H$3:$H$771=$D$5)*('BASE DE DATOS'!$S$3:$S$771=ROWS(B$10:B11)),0),0)),"")</f>
        <v>2</v>
      </c>
      <c r="C11" s="52" t="str">
        <f>IFERROR(INDEX('BASE DE DATOS'!$L$3:$L$771,MATCH(1,INDEX(('BASE DE DATOS'!$B$3:$B$771=$D$3)*('BASE DE DATOS'!$D$3:$D$771=$D$4)*('BASE DE DATOS'!$H$3:$H$771=$D$5)*('BASE DE DATOS'!$S$3:$S$771=ROWS(B$10:B11)),0),0)),"")</f>
        <v>Expedir permisos de funcionamiento para personas físicas.</v>
      </c>
      <c r="D11" s="166" t="str">
        <f>IFERROR(INDEX('BASE DE DATOS'!$M$3:$M$771,MATCH(1,INDEX(('BASE DE DATOS'!$B$3:$B$771=$D$3)*('BASE DE DATOS'!$D$3:$D$771=$D$4)*('BASE DE DATOS'!$H$3:$H$771=$D$5)*('BASE DE DATOS'!$S$3:$S$771=ROWS(B$10:B11)),0),0)),"")</f>
        <v>PERMISO</v>
      </c>
      <c r="E11" s="53">
        <f t="shared" si="0"/>
        <v>80</v>
      </c>
      <c r="F11" s="54">
        <f>IFERROR(INDEX('BASE DE DATOS'!$O$3:$O$771,MATCH(1,INDEX(('BASE DE DATOS'!$B$3:$B$771=$D$3)*('BASE DE DATOS'!$D$3:$D$771=$D$4)*('BASE DE DATOS'!$H$3:$H$771=$D$5)*('BASE DE DATOS'!$S$3:$S$771=ROWS(B$10:B11)),0),0))+IF(H11="",0,H11),"")</f>
        <v>25</v>
      </c>
      <c r="G11" s="55">
        <v>25</v>
      </c>
      <c r="H11" s="55"/>
      <c r="I11" s="42">
        <f t="shared" si="1"/>
        <v>1</v>
      </c>
      <c r="J11" s="56">
        <f>IFERROR(INDEX('BASE DE DATOS'!$P$3:$P$771,MATCH(1,INDEX(('BASE DE DATOS'!$B$3:$B$771=$D$3)*('BASE DE DATOS'!$D$3:$D$771=$D$4)*('BASE DE DATOS'!$H$3:$H$771=$D$5)*('BASE DE DATOS'!$S$3:$S$771=ROWS(B$10:B11)),0),0))+IF(L11="",0,L11),"")</f>
        <v>35</v>
      </c>
      <c r="K11" s="57"/>
      <c r="L11" s="57"/>
      <c r="M11" s="42" t="str">
        <f t="shared" si="2"/>
        <v/>
      </c>
      <c r="N11" s="58">
        <f>IFERROR(INDEX('BASE DE DATOS'!$Q$3:$Q$771,MATCH(1,INDEX(('BASE DE DATOS'!$B$3:$B$771=$D$3)*('BASE DE DATOS'!$D$3:$D$771=$D$4)*('BASE DE DATOS'!$H$3:$H$771=$D$5)*('BASE DE DATOS'!$S$3:$S$771=ROWS(B$10:B11)),0),0))+IF(P11="",0,P11),"")</f>
        <v>10</v>
      </c>
      <c r="O11" s="59"/>
      <c r="P11" s="59"/>
      <c r="Q11" s="42" t="str">
        <f t="shared" si="3"/>
        <v/>
      </c>
      <c r="R11" s="60">
        <f>IFERROR(INDEX('BASE DE DATOS'!$R$3:$R$771,MATCH(1,INDEX(('BASE DE DATOS'!$B$3:$B$771=$D$3)*('BASE DE DATOS'!$D$3:$D$771=$D$4)*('BASE DE DATOS'!$H$3:$H$771=$D$5)*('BASE DE DATOS'!$S$3:$S$771=ROWS(B$10:B11)),0),0))+IF(T11="",0,T11),"")</f>
        <v>10</v>
      </c>
      <c r="S11" s="61"/>
      <c r="T11" s="61"/>
      <c r="U11" s="62" t="str">
        <f t="shared" si="4"/>
        <v/>
      </c>
      <c r="V11" s="162">
        <f t="shared" si="5"/>
        <v>80</v>
      </c>
      <c r="W11" s="162">
        <f t="shared" si="6"/>
        <v>25</v>
      </c>
      <c r="X11" s="62">
        <f t="shared" si="7"/>
        <v>0.3125</v>
      </c>
    </row>
    <row r="12" spans="2:24" ht="15" customHeight="1">
      <c r="B12" s="51">
        <f>IFERROR(INDEX('BASE DE DATOS'!$K$3:$K$771,MATCH(1,INDEX(('BASE DE DATOS'!$B$3:$B$771=$D$3)*('BASE DE DATOS'!$D$3:$D$771=$D$4)*('BASE DE DATOS'!$H$3:$H$771=$D$5)*('BASE DE DATOS'!$S$3:$S$771=ROWS(B$10:B12)),0),0)),"")</f>
        <v>3</v>
      </c>
      <c r="C12" s="52" t="str">
        <f>IFERROR(INDEX('BASE DE DATOS'!$L$3:$L$771,MATCH(1,INDEX(('BASE DE DATOS'!$B$3:$B$771=$D$3)*('BASE DE DATOS'!$D$3:$D$771=$D$4)*('BASE DE DATOS'!$H$3:$H$771=$D$5)*('BASE DE DATOS'!$S$3:$S$771=ROWS(B$10:B12)),0),0)),"")</f>
        <v>Verificar el cumplimiento de permisos y licencias de los comercios establecidos.</v>
      </c>
      <c r="D12" s="166" t="str">
        <f>IFERROR(INDEX('BASE DE DATOS'!$M$3:$M$771,MATCH(1,INDEX(('BASE DE DATOS'!$B$3:$B$771=$D$3)*('BASE DE DATOS'!$D$3:$D$771=$D$4)*('BASE DE DATOS'!$H$3:$H$771=$D$5)*('BASE DE DATOS'!$S$3:$S$771=ROWS(B$10:B12)),0),0)),"")</f>
        <v>VERIFICACIÓN</v>
      </c>
      <c r="E12" s="53">
        <f t="shared" si="0"/>
        <v>300</v>
      </c>
      <c r="F12" s="54">
        <f>IFERROR(INDEX('BASE DE DATOS'!$O$3:$O$771,MATCH(1,INDEX(('BASE DE DATOS'!$B$3:$B$771=$D$3)*('BASE DE DATOS'!$D$3:$D$771=$D$4)*('BASE DE DATOS'!$H$3:$H$771=$D$5)*('BASE DE DATOS'!$S$3:$S$771=ROWS(B$10:B12)),0),0))+IF(H12="",0,H12),"")</f>
        <v>60</v>
      </c>
      <c r="G12" s="55">
        <v>60</v>
      </c>
      <c r="H12" s="55"/>
      <c r="I12" s="42">
        <f t="shared" si="1"/>
        <v>1</v>
      </c>
      <c r="J12" s="56">
        <f>IFERROR(INDEX('BASE DE DATOS'!$P$3:$P$771,MATCH(1,INDEX(('BASE DE DATOS'!$B$3:$B$771=$D$3)*('BASE DE DATOS'!$D$3:$D$771=$D$4)*('BASE DE DATOS'!$H$3:$H$771=$D$5)*('BASE DE DATOS'!$S$3:$S$771=ROWS(B$10:B12)),0),0))+IF(L12="",0,L12),"")</f>
        <v>100</v>
      </c>
      <c r="K12" s="57"/>
      <c r="L12" s="57"/>
      <c r="M12" s="42" t="str">
        <f t="shared" si="2"/>
        <v/>
      </c>
      <c r="N12" s="58">
        <f>IFERROR(INDEX('BASE DE DATOS'!$Q$3:$Q$771,MATCH(1,INDEX(('BASE DE DATOS'!$B$3:$B$771=$D$3)*('BASE DE DATOS'!$D$3:$D$771=$D$4)*('BASE DE DATOS'!$H$3:$H$771=$D$5)*('BASE DE DATOS'!$S$3:$S$771=ROWS(B$10:B12)),0),0))+IF(P12="",0,P12),"")</f>
        <v>100</v>
      </c>
      <c r="O12" s="59"/>
      <c r="P12" s="59"/>
      <c r="Q12" s="42" t="str">
        <f t="shared" si="3"/>
        <v/>
      </c>
      <c r="R12" s="60">
        <f>IFERROR(INDEX('BASE DE DATOS'!$R$3:$R$771,MATCH(1,INDEX(('BASE DE DATOS'!$B$3:$B$771=$D$3)*('BASE DE DATOS'!$D$3:$D$771=$D$4)*('BASE DE DATOS'!$H$3:$H$771=$D$5)*('BASE DE DATOS'!$S$3:$S$771=ROWS(B$10:B12)),0),0))+IF(T12="",0,T12),"")</f>
        <v>40</v>
      </c>
      <c r="S12" s="61"/>
      <c r="T12" s="61"/>
      <c r="U12" s="62" t="str">
        <f t="shared" si="4"/>
        <v/>
      </c>
      <c r="V12" s="162">
        <f t="shared" si="5"/>
        <v>300</v>
      </c>
      <c r="W12" s="162">
        <f t="shared" si="6"/>
        <v>60</v>
      </c>
      <c r="X12" s="62">
        <f t="shared" si="7"/>
        <v>0.2</v>
      </c>
    </row>
    <row r="13" spans="2:24" ht="15" customHeight="1">
      <c r="B13" s="51">
        <f>IFERROR(INDEX('BASE DE DATOS'!$K$3:$K$771,MATCH(1,INDEX(('BASE DE DATOS'!$B$3:$B$771=$D$3)*('BASE DE DATOS'!$D$3:$D$771=$D$4)*('BASE DE DATOS'!$H$3:$H$771=$D$5)*('BASE DE DATOS'!$S$3:$S$771=ROWS(B$10:B13)),0),0)),"")</f>
        <v>4</v>
      </c>
      <c r="C13" s="52" t="str">
        <f>IFERROR(INDEX('BASE DE DATOS'!$L$3:$L$771,MATCH(1,INDEX(('BASE DE DATOS'!$B$3:$B$771=$D$3)*('BASE DE DATOS'!$D$3:$D$771=$D$4)*('BASE DE DATOS'!$H$3:$H$771=$D$5)*('BASE DE DATOS'!$S$3:$S$771=ROWS(B$10:B13)),0),0)),"")</f>
        <v>Emitir citatorios a comercios que operen de manera irregular.</v>
      </c>
      <c r="D13" s="166" t="str">
        <f>IFERROR(INDEX('BASE DE DATOS'!$M$3:$M$771,MATCH(1,INDEX(('BASE DE DATOS'!$B$3:$B$771=$D$3)*('BASE DE DATOS'!$D$3:$D$771=$D$4)*('BASE DE DATOS'!$H$3:$H$771=$D$5)*('BASE DE DATOS'!$S$3:$S$771=ROWS(B$10:B13)),0),0)),"")</f>
        <v>CITATORIO</v>
      </c>
      <c r="E13" s="53">
        <f t="shared" si="0"/>
        <v>320</v>
      </c>
      <c r="F13" s="54">
        <f>IFERROR(INDEX('BASE DE DATOS'!$O$3:$O$771,MATCH(1,INDEX(('BASE DE DATOS'!$B$3:$B$771=$D$3)*('BASE DE DATOS'!$D$3:$D$771=$D$4)*('BASE DE DATOS'!$H$3:$H$771=$D$5)*('BASE DE DATOS'!$S$3:$S$771=ROWS(B$10:B13)),0),0))+IF(H13="",0,H13),"")</f>
        <v>100</v>
      </c>
      <c r="G13" s="55">
        <v>100</v>
      </c>
      <c r="H13" s="55"/>
      <c r="I13" s="42">
        <f t="shared" si="1"/>
        <v>1</v>
      </c>
      <c r="J13" s="56">
        <f>IFERROR(INDEX('BASE DE DATOS'!$P$3:$P$771,MATCH(1,INDEX(('BASE DE DATOS'!$B$3:$B$771=$D$3)*('BASE DE DATOS'!$D$3:$D$771=$D$4)*('BASE DE DATOS'!$H$3:$H$771=$D$5)*('BASE DE DATOS'!$S$3:$S$771=ROWS(B$10:B13)),0),0))+IF(L13="",0,L13),"")</f>
        <v>120</v>
      </c>
      <c r="K13" s="57"/>
      <c r="L13" s="57"/>
      <c r="M13" s="42" t="str">
        <f t="shared" si="2"/>
        <v/>
      </c>
      <c r="N13" s="58">
        <f>IFERROR(INDEX('BASE DE DATOS'!$Q$3:$Q$771,MATCH(1,INDEX(('BASE DE DATOS'!$B$3:$B$771=$D$3)*('BASE DE DATOS'!$D$3:$D$771=$D$4)*('BASE DE DATOS'!$H$3:$H$771=$D$5)*('BASE DE DATOS'!$S$3:$S$771=ROWS(B$10:B13)),0),0))+IF(P13="",0,P13),"")</f>
        <v>70</v>
      </c>
      <c r="O13" s="59"/>
      <c r="P13" s="59"/>
      <c r="Q13" s="42" t="str">
        <f t="shared" si="3"/>
        <v/>
      </c>
      <c r="R13" s="60">
        <f>IFERROR(INDEX('BASE DE DATOS'!$R$3:$R$771,MATCH(1,INDEX(('BASE DE DATOS'!$B$3:$B$771=$D$3)*('BASE DE DATOS'!$D$3:$D$771=$D$4)*('BASE DE DATOS'!$H$3:$H$771=$D$5)*('BASE DE DATOS'!$S$3:$S$771=ROWS(B$10:B13)),0),0))+IF(T13="",0,T13),"")</f>
        <v>30</v>
      </c>
      <c r="S13" s="61"/>
      <c r="T13" s="61"/>
      <c r="U13" s="62" t="str">
        <f t="shared" si="4"/>
        <v/>
      </c>
      <c r="V13" s="162">
        <f t="shared" si="5"/>
        <v>320</v>
      </c>
      <c r="W13" s="162">
        <f t="shared" si="6"/>
        <v>100</v>
      </c>
      <c r="X13" s="62">
        <f t="shared" si="7"/>
        <v>0.3125</v>
      </c>
    </row>
    <row r="14" spans="2:24" ht="15" customHeight="1">
      <c r="B14" s="51">
        <f>IFERROR(INDEX('BASE DE DATOS'!$K$3:$K$771,MATCH(1,INDEX(('BASE DE DATOS'!$B$3:$B$771=$D$3)*('BASE DE DATOS'!$D$3:$D$771=$D$4)*('BASE DE DATOS'!$H$3:$H$771=$D$5)*('BASE DE DATOS'!$S$3:$S$771=ROWS(B$10:B14)),0),0)),"")</f>
        <v>5</v>
      </c>
      <c r="C14" s="52" t="str">
        <f>IFERROR(INDEX('BASE DE DATOS'!$L$3:$L$771,MATCH(1,INDEX(('BASE DE DATOS'!$B$3:$B$771=$D$3)*('BASE DE DATOS'!$D$3:$D$771=$D$4)*('BASE DE DATOS'!$H$3:$H$771=$D$5)*('BASE DE DATOS'!$S$3:$S$771=ROWS(B$10:B14)),0),0)),"")</f>
        <v>Instaurar procedimientos administrativos a comercios por incumplimiento de la normatividad aplicable.</v>
      </c>
      <c r="D14" s="166" t="str">
        <f>IFERROR(INDEX('BASE DE DATOS'!$M$3:$M$771,MATCH(1,INDEX(('BASE DE DATOS'!$B$3:$B$771=$D$3)*('BASE DE DATOS'!$D$3:$D$771=$D$4)*('BASE DE DATOS'!$H$3:$H$771=$D$5)*('BASE DE DATOS'!$S$3:$S$771=ROWS(B$10:B14)),0),0)),"")</f>
        <v>PROCEDIMIENTO</v>
      </c>
      <c r="E14" s="53">
        <f t="shared" si="0"/>
        <v>140</v>
      </c>
      <c r="F14" s="54">
        <f>IFERROR(INDEX('BASE DE DATOS'!$O$3:$O$771,MATCH(1,INDEX(('BASE DE DATOS'!$B$3:$B$771=$D$3)*('BASE DE DATOS'!$D$3:$D$771=$D$4)*('BASE DE DATOS'!$H$3:$H$771=$D$5)*('BASE DE DATOS'!$S$3:$S$771=ROWS(B$10:B14)),0),0))+IF(H14="",0,H14),"")</f>
        <v>20</v>
      </c>
      <c r="G14" s="55">
        <v>34</v>
      </c>
      <c r="H14" s="55"/>
      <c r="I14" s="42">
        <f t="shared" si="1"/>
        <v>1.7</v>
      </c>
      <c r="J14" s="56">
        <f>IFERROR(INDEX('BASE DE DATOS'!$P$3:$P$771,MATCH(1,INDEX(('BASE DE DATOS'!$B$3:$B$771=$D$3)*('BASE DE DATOS'!$D$3:$D$771=$D$4)*('BASE DE DATOS'!$H$3:$H$771=$D$5)*('BASE DE DATOS'!$S$3:$S$771=ROWS(B$10:B14)),0),0))+IF(L14="",0,L14),"")</f>
        <v>50</v>
      </c>
      <c r="K14" s="57"/>
      <c r="L14" s="57"/>
      <c r="M14" s="42" t="str">
        <f t="shared" si="2"/>
        <v/>
      </c>
      <c r="N14" s="58">
        <f>IFERROR(INDEX('BASE DE DATOS'!$Q$3:$Q$771,MATCH(1,INDEX(('BASE DE DATOS'!$B$3:$B$771=$D$3)*('BASE DE DATOS'!$D$3:$D$771=$D$4)*('BASE DE DATOS'!$H$3:$H$771=$D$5)*('BASE DE DATOS'!$S$3:$S$771=ROWS(B$10:B14)),0),0))+IF(P14="",0,P14),"")</f>
        <v>50</v>
      </c>
      <c r="O14" s="59"/>
      <c r="P14" s="59"/>
      <c r="Q14" s="42" t="str">
        <f t="shared" si="3"/>
        <v/>
      </c>
      <c r="R14" s="60">
        <f>IFERROR(INDEX('BASE DE DATOS'!$R$3:$R$771,MATCH(1,INDEX(('BASE DE DATOS'!$B$3:$B$771=$D$3)*('BASE DE DATOS'!$D$3:$D$771=$D$4)*('BASE DE DATOS'!$H$3:$H$771=$D$5)*('BASE DE DATOS'!$S$3:$S$771=ROWS(B$10:B14)),0),0))+IF(T14="",0,T14),"")</f>
        <v>20</v>
      </c>
      <c r="S14" s="61"/>
      <c r="T14" s="61"/>
      <c r="U14" s="62" t="str">
        <f t="shared" si="4"/>
        <v/>
      </c>
      <c r="V14" s="162">
        <f t="shared" si="5"/>
        <v>140</v>
      </c>
      <c r="W14" s="162">
        <f t="shared" si="6"/>
        <v>34</v>
      </c>
      <c r="X14" s="62">
        <f t="shared" si="7"/>
        <v>0.24285714285714285</v>
      </c>
    </row>
    <row r="15" spans="2:24" ht="15" customHeight="1">
      <c r="B15" s="51">
        <f>IFERROR(INDEX('BASE DE DATOS'!$K$3:$K$771,MATCH(1,INDEX(('BASE DE DATOS'!$B$3:$B$771=$D$3)*('BASE DE DATOS'!$D$3:$D$771=$D$4)*('BASE DE DATOS'!$H$3:$H$771=$D$5)*('BASE DE DATOS'!$S$3:$S$771=ROWS(B$10:B15)),0),0)),"")</f>
        <v>6</v>
      </c>
      <c r="C15" s="52" t="str">
        <f>IFERROR(INDEX('BASE DE DATOS'!$L$3:$L$771,MATCH(1,INDEX(('BASE DE DATOS'!$B$3:$B$771=$D$3)*('BASE DE DATOS'!$D$3:$D$771=$D$4)*('BASE DE DATOS'!$H$3:$H$771=$D$5)*('BASE DE DATOS'!$S$3:$S$771=ROWS(B$10:B15)),0),0)),"")</f>
        <v>Expedir licencias de funcionamiento para personas morales.</v>
      </c>
      <c r="D15" s="166" t="str">
        <f>IFERROR(INDEX('BASE DE DATOS'!$M$3:$M$771,MATCH(1,INDEX(('BASE DE DATOS'!$B$3:$B$771=$D$3)*('BASE DE DATOS'!$D$3:$D$771=$D$4)*('BASE DE DATOS'!$H$3:$H$771=$D$5)*('BASE DE DATOS'!$S$3:$S$771=ROWS(B$10:B15)),0),0)),"")</f>
        <v>LICENCIA</v>
      </c>
      <c r="E15" s="53">
        <f t="shared" si="0"/>
        <v>400</v>
      </c>
      <c r="F15" s="54">
        <f>IFERROR(INDEX('BASE DE DATOS'!$O$3:$O$771,MATCH(1,INDEX(('BASE DE DATOS'!$B$3:$B$771=$D$3)*('BASE DE DATOS'!$D$3:$D$771=$D$4)*('BASE DE DATOS'!$H$3:$H$771=$D$5)*('BASE DE DATOS'!$S$3:$S$771=ROWS(B$10:B15)),0),0))+IF(H15="",0,H15),"")</f>
        <v>20</v>
      </c>
      <c r="G15" s="55">
        <v>20</v>
      </c>
      <c r="H15" s="55"/>
      <c r="I15" s="42">
        <f t="shared" si="1"/>
        <v>1</v>
      </c>
      <c r="J15" s="56">
        <f>IFERROR(INDEX('BASE DE DATOS'!$P$3:$P$771,MATCH(1,INDEX(('BASE DE DATOS'!$B$3:$B$771=$D$3)*('BASE DE DATOS'!$D$3:$D$771=$D$4)*('BASE DE DATOS'!$H$3:$H$771=$D$5)*('BASE DE DATOS'!$S$3:$S$771=ROWS(B$10:B15)),0),0))+IF(L15="",0,L15),"")</f>
        <v>150</v>
      </c>
      <c r="K15" s="57"/>
      <c r="L15" s="57"/>
      <c r="M15" s="42" t="str">
        <f t="shared" si="2"/>
        <v/>
      </c>
      <c r="N15" s="58">
        <f>IFERROR(INDEX('BASE DE DATOS'!$Q$3:$Q$771,MATCH(1,INDEX(('BASE DE DATOS'!$B$3:$B$771=$D$3)*('BASE DE DATOS'!$D$3:$D$771=$D$4)*('BASE DE DATOS'!$H$3:$H$771=$D$5)*('BASE DE DATOS'!$S$3:$S$771=ROWS(B$10:B15)),0),0))+IF(P15="",0,P15),"")</f>
        <v>150</v>
      </c>
      <c r="O15" s="59"/>
      <c r="P15" s="59"/>
      <c r="Q15" s="42" t="str">
        <f t="shared" si="3"/>
        <v/>
      </c>
      <c r="R15" s="60">
        <f>IFERROR(INDEX('BASE DE DATOS'!$R$3:$R$771,MATCH(1,INDEX(('BASE DE DATOS'!$B$3:$B$771=$D$3)*('BASE DE DATOS'!$D$3:$D$771=$D$4)*('BASE DE DATOS'!$H$3:$H$771=$D$5)*('BASE DE DATOS'!$S$3:$S$771=ROWS(B$10:B15)),0),0))+IF(T15="",0,T15),"")</f>
        <v>80</v>
      </c>
      <c r="S15" s="61"/>
      <c r="T15" s="61"/>
      <c r="U15" s="62" t="str">
        <f t="shared" si="4"/>
        <v/>
      </c>
      <c r="V15" s="162">
        <f t="shared" si="5"/>
        <v>400</v>
      </c>
      <c r="W15" s="162">
        <f t="shared" si="6"/>
        <v>20</v>
      </c>
      <c r="X15" s="62">
        <f t="shared" si="7"/>
        <v>0.05</v>
      </c>
    </row>
    <row r="16" spans="2:24" ht="15" customHeight="1">
      <c r="B16" s="51">
        <f>IFERROR(INDEX('BASE DE DATOS'!$K$3:$K$771,MATCH(1,INDEX(('BASE DE DATOS'!$B$3:$B$771=$D$3)*('BASE DE DATOS'!$D$3:$D$771=$D$4)*('BASE DE DATOS'!$H$3:$H$771=$D$5)*('BASE DE DATOS'!$S$3:$S$771=ROWS(B$10:B16)),0),0)),"")</f>
        <v>7</v>
      </c>
      <c r="C16" s="52" t="str">
        <f>IFERROR(INDEX('BASE DE DATOS'!$L$3:$L$771,MATCH(1,INDEX(('BASE DE DATOS'!$B$3:$B$771=$D$3)*('BASE DE DATOS'!$D$3:$D$771=$D$4)*('BASE DE DATOS'!$H$3:$H$771=$D$5)*('BASE DE DATOS'!$S$3:$S$771=ROWS(B$10:B16)),0),0)),"")</f>
        <v>Expedir permisos de funcionamiento para personas morales.</v>
      </c>
      <c r="D16" s="166" t="str">
        <f>IFERROR(INDEX('BASE DE DATOS'!$M$3:$M$771,MATCH(1,INDEX(('BASE DE DATOS'!$B$3:$B$771=$D$3)*('BASE DE DATOS'!$D$3:$D$771=$D$4)*('BASE DE DATOS'!$H$3:$H$771=$D$5)*('BASE DE DATOS'!$S$3:$S$771=ROWS(B$10:B16)),0),0)),"")</f>
        <v>PERMISO</v>
      </c>
      <c r="E16" s="53">
        <f t="shared" si="0"/>
        <v>5</v>
      </c>
      <c r="F16" s="54">
        <f>IFERROR(INDEX('BASE DE DATOS'!$O$3:$O$771,MATCH(1,INDEX(('BASE DE DATOS'!$B$3:$B$771=$D$3)*('BASE DE DATOS'!$D$3:$D$771=$D$4)*('BASE DE DATOS'!$H$3:$H$771=$D$5)*('BASE DE DATOS'!$S$3:$S$771=ROWS(B$10:B16)),0),0))+IF(H16="",0,H16),"")</f>
        <v>2</v>
      </c>
      <c r="G16" s="55">
        <v>2</v>
      </c>
      <c r="H16" s="55"/>
      <c r="I16" s="42">
        <f t="shared" si="1"/>
        <v>1</v>
      </c>
      <c r="J16" s="56">
        <f>IFERROR(INDEX('BASE DE DATOS'!$P$3:$P$771,MATCH(1,INDEX(('BASE DE DATOS'!$B$3:$B$771=$D$3)*('BASE DE DATOS'!$D$3:$D$771=$D$4)*('BASE DE DATOS'!$H$3:$H$771=$D$5)*('BASE DE DATOS'!$S$3:$S$771=ROWS(B$10:B16)),0),0))+IF(L16="",0,L16),"")</f>
        <v>1</v>
      </c>
      <c r="K16" s="57"/>
      <c r="L16" s="57"/>
      <c r="M16" s="42" t="str">
        <f t="shared" si="2"/>
        <v/>
      </c>
      <c r="N16" s="58">
        <f>IFERROR(INDEX('BASE DE DATOS'!$Q$3:$Q$771,MATCH(1,INDEX(('BASE DE DATOS'!$B$3:$B$771=$D$3)*('BASE DE DATOS'!$D$3:$D$771=$D$4)*('BASE DE DATOS'!$H$3:$H$771=$D$5)*('BASE DE DATOS'!$S$3:$S$771=ROWS(B$10:B16)),0),0))+IF(P16="",0,P16),"")</f>
        <v>1</v>
      </c>
      <c r="O16" s="59"/>
      <c r="P16" s="59"/>
      <c r="Q16" s="42" t="str">
        <f t="shared" si="3"/>
        <v/>
      </c>
      <c r="R16" s="60">
        <f>IFERROR(INDEX('BASE DE DATOS'!$R$3:$R$771,MATCH(1,INDEX(('BASE DE DATOS'!$B$3:$B$771=$D$3)*('BASE DE DATOS'!$D$3:$D$771=$D$4)*('BASE DE DATOS'!$H$3:$H$771=$D$5)*('BASE DE DATOS'!$S$3:$S$771=ROWS(B$10:B16)),0),0))+IF(T16="",0,T16),"")</f>
        <v>1</v>
      </c>
      <c r="S16" s="61"/>
      <c r="T16" s="61"/>
      <c r="U16" s="62" t="str">
        <f t="shared" si="4"/>
        <v/>
      </c>
      <c r="V16" s="162">
        <f t="shared" si="5"/>
        <v>5</v>
      </c>
      <c r="W16" s="162">
        <f t="shared" si="6"/>
        <v>2</v>
      </c>
      <c r="X16" s="62">
        <f t="shared" si="7"/>
        <v>0.4</v>
      </c>
    </row>
    <row r="17" spans="2:24" ht="15" customHeight="1">
      <c r="B17" s="51">
        <f>IFERROR(INDEX('BASE DE DATOS'!$K$3:$K$771,MATCH(1,INDEX(('BASE DE DATOS'!$B$3:$B$771=$D$3)*('BASE DE DATOS'!$D$3:$D$771=$D$4)*('BASE DE DATOS'!$H$3:$H$771=$D$5)*('BASE DE DATOS'!$S$3:$S$771=ROWS(B$10:B17)),0),0)),"")</f>
        <v>8</v>
      </c>
      <c r="C17" s="52" t="str">
        <f>IFERROR(INDEX('BASE DE DATOS'!$L$3:$L$771,MATCH(1,INDEX(('BASE DE DATOS'!$B$3:$B$771=$D$3)*('BASE DE DATOS'!$D$3:$D$771=$D$4)*('BASE DE DATOS'!$H$3:$H$771=$D$5)*('BASE DE DATOS'!$S$3:$S$771=ROWS(B$10:B17)),0),0)),"")</f>
        <v>Actualizar el padrón de unidades económicas del municipio.</v>
      </c>
      <c r="D17" s="52" t="str">
        <f>IFERROR(INDEX('BASE DE DATOS'!$M$3:$M$771,MATCH(1,INDEX(('BASE DE DATOS'!$B$3:$B$771=$D$3)*('BASE DE DATOS'!$D$3:$D$771=$D$4)*('BASE DE DATOS'!$H$3:$H$771=$D$5)*('BASE DE DATOS'!$S$3:$S$771=ROWS(B$10:B17)),0),0)),"")</f>
        <v>PADRÓN</v>
      </c>
      <c r="E17" s="53">
        <f t="shared" si="0"/>
        <v>2</v>
      </c>
      <c r="F17" s="54">
        <f>IFERROR(INDEX('BASE DE DATOS'!$O$3:$O$771,MATCH(1,INDEX(('BASE DE DATOS'!$B$3:$B$771=$D$3)*('BASE DE DATOS'!$D$3:$D$771=$D$4)*('BASE DE DATOS'!$H$3:$H$771=$D$5)*('BASE DE DATOS'!$S$3:$S$771=ROWS(B$10:B17)),0),0))+IF(H17="",0,H17),"")</f>
        <v>0</v>
      </c>
      <c r="G17" s="55">
        <v>0</v>
      </c>
      <c r="H17" s="55"/>
      <c r="I17" s="42">
        <f t="shared" si="1"/>
        <v>1</v>
      </c>
      <c r="J17" s="56">
        <f>IFERROR(INDEX('BASE DE DATOS'!$P$3:$P$771,MATCH(1,INDEX(('BASE DE DATOS'!$B$3:$B$771=$D$3)*('BASE DE DATOS'!$D$3:$D$771=$D$4)*('BASE DE DATOS'!$H$3:$H$771=$D$5)*('BASE DE DATOS'!$S$3:$S$771=ROWS(B$10:B17)),0),0))+IF(L17="",0,L17),"")</f>
        <v>1</v>
      </c>
      <c r="K17" s="57"/>
      <c r="L17" s="57"/>
      <c r="M17" s="42" t="str">
        <f t="shared" si="2"/>
        <v/>
      </c>
      <c r="N17" s="58">
        <f>IFERROR(INDEX('BASE DE DATOS'!$Q$3:$Q$771,MATCH(1,INDEX(('BASE DE DATOS'!$B$3:$B$771=$D$3)*('BASE DE DATOS'!$D$3:$D$771=$D$4)*('BASE DE DATOS'!$H$3:$H$771=$D$5)*('BASE DE DATOS'!$S$3:$S$771=ROWS(B$10:B17)),0),0))+IF(P17="",0,P17),"")</f>
        <v>0</v>
      </c>
      <c r="O17" s="59"/>
      <c r="P17" s="59"/>
      <c r="Q17" s="42" t="str">
        <f t="shared" si="3"/>
        <v/>
      </c>
      <c r="R17" s="60">
        <f>IFERROR(INDEX('BASE DE DATOS'!$R$3:$R$771,MATCH(1,INDEX(('BASE DE DATOS'!$B$3:$B$771=$D$3)*('BASE DE DATOS'!$D$3:$D$771=$D$4)*('BASE DE DATOS'!$H$3:$H$771=$D$5)*('BASE DE DATOS'!$S$3:$S$771=ROWS(B$10:B17)),0),0))+IF(T17="",0,T17),"")</f>
        <v>1</v>
      </c>
      <c r="S17" s="61"/>
      <c r="T17" s="61"/>
      <c r="U17" s="62" t="str">
        <f t="shared" si="4"/>
        <v/>
      </c>
      <c r="V17" s="162">
        <f t="shared" si="5"/>
        <v>2</v>
      </c>
      <c r="W17" s="162">
        <f t="shared" si="6"/>
        <v>0</v>
      </c>
      <c r="X17" s="62">
        <f t="shared" si="7"/>
        <v>0</v>
      </c>
    </row>
    <row r="18" spans="2:24" ht="15" customHeight="1">
      <c r="B18" s="51">
        <f>IFERROR(INDEX('BASE DE DATOS'!$K$3:$K$771,MATCH(1,INDEX(('BASE DE DATOS'!$B$3:$B$771=$D$3)*('BASE DE DATOS'!$D$3:$D$771=$D$4)*('BASE DE DATOS'!$H$3:$H$771=$D$5)*('BASE DE DATOS'!$S$3:$S$771=ROWS(B$10:B18)),0),0)),"")</f>
        <v>9</v>
      </c>
      <c r="C18" s="52" t="str">
        <f>IFERROR(INDEX('BASE DE DATOS'!$L$3:$L$771,MATCH(1,INDEX(('BASE DE DATOS'!$B$3:$B$771=$D$3)*('BASE DE DATOS'!$D$3:$D$771=$D$4)*('BASE DE DATOS'!$H$3:$H$771=$D$5)*('BASE DE DATOS'!$S$3:$S$771=ROWS(B$10:B18)),0),0)),"")</f>
        <v>Implementar el programa para el otorgamiento de licencias o permisos provisionales a negocios de bajo riesgo.</v>
      </c>
      <c r="D18" s="52" t="str">
        <f>IFERROR(INDEX('BASE DE DATOS'!$M$3:$M$771,MATCH(1,INDEX(('BASE DE DATOS'!$B$3:$B$771=$D$3)*('BASE DE DATOS'!$D$3:$D$771=$D$4)*('BASE DE DATOS'!$H$3:$H$771=$D$5)*('BASE DE DATOS'!$S$3:$S$771=ROWS(B$10:B18)),0),0)),"")</f>
        <v>PROGRAMA</v>
      </c>
      <c r="E18" s="53">
        <f t="shared" si="0"/>
        <v>2</v>
      </c>
      <c r="F18" s="54">
        <f>IFERROR(INDEX('BASE DE DATOS'!$O$3:$O$771,MATCH(1,INDEX(('BASE DE DATOS'!$B$3:$B$771=$D$3)*('BASE DE DATOS'!$D$3:$D$771=$D$4)*('BASE DE DATOS'!$H$3:$H$771=$D$5)*('BASE DE DATOS'!$S$3:$S$771=ROWS(B$10:B18)),0),0))+IF(H18="",0,H18),"")</f>
        <v>1</v>
      </c>
      <c r="G18" s="55">
        <v>1</v>
      </c>
      <c r="H18" s="55"/>
      <c r="I18" s="42">
        <f t="shared" si="1"/>
        <v>1</v>
      </c>
      <c r="J18" s="56">
        <f>IFERROR(INDEX('BASE DE DATOS'!$P$3:$P$771,MATCH(1,INDEX(('BASE DE DATOS'!$B$3:$B$771=$D$3)*('BASE DE DATOS'!$D$3:$D$771=$D$4)*('BASE DE DATOS'!$H$3:$H$771=$D$5)*('BASE DE DATOS'!$S$3:$S$771=ROWS(B$10:B18)),0),0))+IF(L18="",0,L18),"")</f>
        <v>0</v>
      </c>
      <c r="K18" s="57"/>
      <c r="L18" s="57"/>
      <c r="M18" s="42" t="str">
        <f t="shared" si="2"/>
        <v/>
      </c>
      <c r="N18" s="58">
        <f>IFERROR(INDEX('BASE DE DATOS'!$Q$3:$Q$771,MATCH(1,INDEX(('BASE DE DATOS'!$B$3:$B$771=$D$3)*('BASE DE DATOS'!$D$3:$D$771=$D$4)*('BASE DE DATOS'!$H$3:$H$771=$D$5)*('BASE DE DATOS'!$S$3:$S$771=ROWS(B$10:B18)),0),0))+IF(P18="",0,P18),"")</f>
        <v>1</v>
      </c>
      <c r="O18" s="59"/>
      <c r="P18" s="59"/>
      <c r="Q18" s="42" t="str">
        <f t="shared" si="3"/>
        <v/>
      </c>
      <c r="R18" s="60">
        <f>IFERROR(INDEX('BASE DE DATOS'!$R$3:$R$771,MATCH(1,INDEX(('BASE DE DATOS'!$B$3:$B$771=$D$3)*('BASE DE DATOS'!$D$3:$D$771=$D$4)*('BASE DE DATOS'!$H$3:$H$771=$D$5)*('BASE DE DATOS'!$S$3:$S$771=ROWS(B$10:B18)),0),0))+IF(T18="",0,T18),"")</f>
        <v>0</v>
      </c>
      <c r="S18" s="61"/>
      <c r="T18" s="61"/>
      <c r="U18" s="62" t="str">
        <f t="shared" si="4"/>
        <v/>
      </c>
      <c r="V18" s="162">
        <f t="shared" si="5"/>
        <v>2</v>
      </c>
      <c r="W18" s="162">
        <f t="shared" si="6"/>
        <v>1</v>
      </c>
      <c r="X18" s="62">
        <f t="shared" si="7"/>
        <v>0.5</v>
      </c>
    </row>
    <row r="19" spans="2:24" ht="15" customHeight="1">
      <c r="B19" s="51">
        <f>IFERROR(INDEX('BASE DE DATOS'!$K$3:$K$771,MATCH(1,INDEX(('BASE DE DATOS'!$B$3:$B$771=$D$3)*('BASE DE DATOS'!$D$3:$D$771=$D$4)*('BASE DE DATOS'!$H$3:$H$771=$D$5)*('BASE DE DATOS'!$S$3:$S$771=ROWS(B$10:B19)),0),0)),"")</f>
        <v>10</v>
      </c>
      <c r="C19" s="52" t="str">
        <f>IFERROR(INDEX('BASE DE DATOS'!$L$3:$L$771,MATCH(1,INDEX(('BASE DE DATOS'!$B$3:$B$771=$D$3)*('BASE DE DATOS'!$D$3:$D$771=$D$4)*('BASE DE DATOS'!$H$3:$H$771=$D$5)*('BASE DE DATOS'!$S$3:$S$771=ROWS(B$10:B19)),0),0)),"")</f>
        <v>Impartir cursos sobre el adecuado manejo financiero a unidades económicas.</v>
      </c>
      <c r="D19" s="52" t="str">
        <f>IFERROR(INDEX('BASE DE DATOS'!$M$3:$M$771,MATCH(1,INDEX(('BASE DE DATOS'!$B$3:$B$771=$D$3)*('BASE DE DATOS'!$D$3:$D$771=$D$4)*('BASE DE DATOS'!$H$3:$H$771=$D$5)*('BASE DE DATOS'!$S$3:$S$771=ROWS(B$10:B19)),0),0)),"")</f>
        <v>CURSO</v>
      </c>
      <c r="E19" s="53">
        <f t="shared" si="0"/>
        <v>1</v>
      </c>
      <c r="F19" s="54">
        <f>IFERROR(INDEX('BASE DE DATOS'!$O$3:$O$771,MATCH(1,INDEX(('BASE DE DATOS'!$B$3:$B$771=$D$3)*('BASE DE DATOS'!$D$3:$D$771=$D$4)*('BASE DE DATOS'!$H$3:$H$771=$D$5)*('BASE DE DATOS'!$S$3:$S$771=ROWS(B$10:B19)),0),0))+IF(H19="",0,H19),"")</f>
        <v>0</v>
      </c>
      <c r="G19" s="55">
        <v>0</v>
      </c>
      <c r="H19" s="55"/>
      <c r="I19" s="42">
        <f t="shared" si="1"/>
        <v>1</v>
      </c>
      <c r="J19" s="56">
        <f>IFERROR(INDEX('BASE DE DATOS'!$P$3:$P$771,MATCH(1,INDEX(('BASE DE DATOS'!$B$3:$B$771=$D$3)*('BASE DE DATOS'!$D$3:$D$771=$D$4)*('BASE DE DATOS'!$H$3:$H$771=$D$5)*('BASE DE DATOS'!$S$3:$S$771=ROWS(B$10:B19)),0),0))+IF(L19="",0,L19),"")</f>
        <v>1</v>
      </c>
      <c r="K19" s="57"/>
      <c r="L19" s="57"/>
      <c r="M19" s="42" t="str">
        <f t="shared" si="2"/>
        <v/>
      </c>
      <c r="N19" s="58">
        <f>IFERROR(INDEX('BASE DE DATOS'!$Q$3:$Q$771,MATCH(1,INDEX(('BASE DE DATOS'!$B$3:$B$771=$D$3)*('BASE DE DATOS'!$D$3:$D$771=$D$4)*('BASE DE DATOS'!$H$3:$H$771=$D$5)*('BASE DE DATOS'!$S$3:$S$771=ROWS(B$10:B19)),0),0))+IF(P19="",0,P19),"")</f>
        <v>0</v>
      </c>
      <c r="O19" s="59"/>
      <c r="P19" s="59"/>
      <c r="Q19" s="42" t="str">
        <f t="shared" si="3"/>
        <v/>
      </c>
      <c r="R19" s="60">
        <f>IFERROR(INDEX('BASE DE DATOS'!$R$3:$R$771,MATCH(1,INDEX(('BASE DE DATOS'!$B$3:$B$771=$D$3)*('BASE DE DATOS'!$D$3:$D$771=$D$4)*('BASE DE DATOS'!$H$3:$H$771=$D$5)*('BASE DE DATOS'!$S$3:$S$771=ROWS(B$10:B19)),0),0))+IF(T19="",0,T19),"")</f>
        <v>0</v>
      </c>
      <c r="S19" s="61"/>
      <c r="T19" s="61"/>
      <c r="U19" s="62" t="str">
        <f t="shared" si="4"/>
        <v/>
      </c>
      <c r="V19" s="162">
        <f t="shared" si="5"/>
        <v>1</v>
      </c>
      <c r="W19" s="162">
        <f t="shared" si="6"/>
        <v>0</v>
      </c>
      <c r="X19" s="62">
        <f t="shared" si="7"/>
        <v>0</v>
      </c>
    </row>
    <row r="20" spans="2:24" ht="15" customHeight="1">
      <c r="B20" s="51">
        <f>IFERROR(INDEX('BASE DE DATOS'!$K$3:$K$771,MATCH(1,INDEX(('BASE DE DATOS'!$B$3:$B$771=$D$3)*('BASE DE DATOS'!$D$3:$D$771=$D$4)*('BASE DE DATOS'!$H$3:$H$771=$D$5)*('BASE DE DATOS'!$S$3:$S$771=ROWS(B$10:B20)),0),0)),"")</f>
        <v>11</v>
      </c>
      <c r="C20" s="52" t="str">
        <f>IFERROR(INDEX('BASE DE DATOS'!$L$3:$L$771,MATCH(1,INDEX(('BASE DE DATOS'!$B$3:$B$771=$D$3)*('BASE DE DATOS'!$D$3:$D$771=$D$4)*('BASE DE DATOS'!$H$3:$H$771=$D$5)*('BASE DE DATOS'!$S$3:$S$771=ROWS(B$10:B20)),0),0)),"")</f>
        <v>Implementar asistencias técnicas para el saneamiento financiero de unidades económicas.</v>
      </c>
      <c r="D20" s="52" t="str">
        <f>IFERROR(INDEX('BASE DE DATOS'!$M$3:$M$771,MATCH(1,INDEX(('BASE DE DATOS'!$B$3:$B$771=$D$3)*('BASE DE DATOS'!$D$3:$D$771=$D$4)*('BASE DE DATOS'!$H$3:$H$771=$D$5)*('BASE DE DATOS'!$S$3:$S$771=ROWS(B$10:B20)),0),0)),"")</f>
        <v>ASISTENCIA</v>
      </c>
      <c r="E20" s="53">
        <f t="shared" si="0"/>
        <v>1</v>
      </c>
      <c r="F20" s="54">
        <f>IFERROR(INDEX('BASE DE DATOS'!$O$3:$O$771,MATCH(1,INDEX(('BASE DE DATOS'!$B$3:$B$771=$D$3)*('BASE DE DATOS'!$D$3:$D$771=$D$4)*('BASE DE DATOS'!$H$3:$H$771=$D$5)*('BASE DE DATOS'!$S$3:$S$771=ROWS(B$10:B20)),0),0))+IF(H20="",0,H20),"")</f>
        <v>0</v>
      </c>
      <c r="G20" s="55">
        <v>0</v>
      </c>
      <c r="H20" s="55"/>
      <c r="I20" s="42">
        <f t="shared" si="1"/>
        <v>1</v>
      </c>
      <c r="J20" s="56">
        <f>IFERROR(INDEX('BASE DE DATOS'!$P$3:$P$771,MATCH(1,INDEX(('BASE DE DATOS'!$B$3:$B$771=$D$3)*('BASE DE DATOS'!$D$3:$D$771=$D$4)*('BASE DE DATOS'!$H$3:$H$771=$D$5)*('BASE DE DATOS'!$S$3:$S$771=ROWS(B$10:B20)),0),0))+IF(L20="",0,L20),"")</f>
        <v>0</v>
      </c>
      <c r="K20" s="57"/>
      <c r="L20" s="57"/>
      <c r="M20" s="42" t="str">
        <f t="shared" si="2"/>
        <v/>
      </c>
      <c r="N20" s="58">
        <f>IFERROR(INDEX('BASE DE DATOS'!$Q$3:$Q$771,MATCH(1,INDEX(('BASE DE DATOS'!$B$3:$B$771=$D$3)*('BASE DE DATOS'!$D$3:$D$771=$D$4)*('BASE DE DATOS'!$H$3:$H$771=$D$5)*('BASE DE DATOS'!$S$3:$S$771=ROWS(B$10:B20)),0),0))+IF(P20="",0,P20),"")</f>
        <v>1</v>
      </c>
      <c r="O20" s="59"/>
      <c r="P20" s="59"/>
      <c r="Q20" s="42" t="str">
        <f t="shared" si="3"/>
        <v/>
      </c>
      <c r="R20" s="60">
        <f>IFERROR(INDEX('BASE DE DATOS'!$R$3:$R$771,MATCH(1,INDEX(('BASE DE DATOS'!$B$3:$B$771=$D$3)*('BASE DE DATOS'!$D$3:$D$771=$D$4)*('BASE DE DATOS'!$H$3:$H$771=$D$5)*('BASE DE DATOS'!$S$3:$S$771=ROWS(B$10:B20)),0),0))+IF(T20="",0,T20),"")</f>
        <v>0</v>
      </c>
      <c r="S20" s="61"/>
      <c r="T20" s="61"/>
      <c r="U20" s="62" t="str">
        <f t="shared" si="4"/>
        <v/>
      </c>
      <c r="V20" s="162">
        <f t="shared" si="5"/>
        <v>1</v>
      </c>
      <c r="W20" s="162">
        <f t="shared" si="6"/>
        <v>0</v>
      </c>
      <c r="X20" s="62">
        <f t="shared" si="7"/>
        <v>0</v>
      </c>
    </row>
    <row r="21" spans="2:24" ht="15" customHeight="1">
      <c r="B21" s="51">
        <f>IFERROR(INDEX('BASE DE DATOS'!$K$3:$K$771,MATCH(1,INDEX(('BASE DE DATOS'!$B$3:$B$771=$D$3)*('BASE DE DATOS'!$D$3:$D$771=$D$4)*('BASE DE DATOS'!$H$3:$H$771=$D$5)*('BASE DE DATOS'!$S$3:$S$771=ROWS(B$10:B21)),0),0)),"")</f>
        <v>12</v>
      </c>
      <c r="C21" s="52" t="str">
        <f>IFERROR(INDEX('BASE DE DATOS'!$L$3:$L$771,MATCH(1,INDEX(('BASE DE DATOS'!$B$3:$B$771=$D$3)*('BASE DE DATOS'!$D$3:$D$771=$D$4)*('BASE DE DATOS'!$H$3:$H$771=$D$5)*('BASE DE DATOS'!$S$3:$S$771=ROWS(B$10:B21)),0),0)),"")</f>
        <v>Gestionar solicitudes de apoyos financieros para unidades económicas.</v>
      </c>
      <c r="D21" s="52" t="str">
        <f>IFERROR(INDEX('BASE DE DATOS'!$M$3:$M$771,MATCH(1,INDEX(('BASE DE DATOS'!$B$3:$B$771=$D$3)*('BASE DE DATOS'!$D$3:$D$771=$D$4)*('BASE DE DATOS'!$H$3:$H$771=$D$5)*('BASE DE DATOS'!$S$3:$S$771=ROWS(B$10:B21)),0),0)),"")</f>
        <v>GESTIÓN</v>
      </c>
      <c r="E21" s="53">
        <f t="shared" si="0"/>
        <v>10</v>
      </c>
      <c r="F21" s="54">
        <f>IFERROR(INDEX('BASE DE DATOS'!$O$3:$O$771,MATCH(1,INDEX(('BASE DE DATOS'!$B$3:$B$771=$D$3)*('BASE DE DATOS'!$D$3:$D$771=$D$4)*('BASE DE DATOS'!$H$3:$H$771=$D$5)*('BASE DE DATOS'!$S$3:$S$771=ROWS(B$10:B21)),0),0))+IF(H21="",0,H21),"")</f>
        <v>3</v>
      </c>
      <c r="G21" s="55">
        <v>3</v>
      </c>
      <c r="H21" s="55"/>
      <c r="I21" s="42">
        <f t="shared" si="1"/>
        <v>1</v>
      </c>
      <c r="J21" s="56">
        <f>IFERROR(INDEX('BASE DE DATOS'!$P$3:$P$771,MATCH(1,INDEX(('BASE DE DATOS'!$B$3:$B$771=$D$3)*('BASE DE DATOS'!$D$3:$D$771=$D$4)*('BASE DE DATOS'!$H$3:$H$771=$D$5)*('BASE DE DATOS'!$S$3:$S$771=ROWS(B$10:B21)),0),0))+IF(L21="",0,L21),"")</f>
        <v>2</v>
      </c>
      <c r="K21" s="57"/>
      <c r="L21" s="57"/>
      <c r="M21" s="42" t="str">
        <f t="shared" si="2"/>
        <v/>
      </c>
      <c r="N21" s="58">
        <f>IFERROR(INDEX('BASE DE DATOS'!$Q$3:$Q$771,MATCH(1,INDEX(('BASE DE DATOS'!$B$3:$B$771=$D$3)*('BASE DE DATOS'!$D$3:$D$771=$D$4)*('BASE DE DATOS'!$H$3:$H$771=$D$5)*('BASE DE DATOS'!$S$3:$S$771=ROWS(B$10:B21)),0),0))+IF(P21="",0,P21),"")</f>
        <v>2</v>
      </c>
      <c r="O21" s="59"/>
      <c r="P21" s="59"/>
      <c r="Q21" s="42" t="str">
        <f t="shared" si="3"/>
        <v/>
      </c>
      <c r="R21" s="60">
        <f>IFERROR(INDEX('BASE DE DATOS'!$R$3:$R$771,MATCH(1,INDEX(('BASE DE DATOS'!$B$3:$B$771=$D$3)*('BASE DE DATOS'!$D$3:$D$771=$D$4)*('BASE DE DATOS'!$H$3:$H$771=$D$5)*('BASE DE DATOS'!$S$3:$S$771=ROWS(B$10:B21)),0),0))+IF(T21="",0,T21),"")</f>
        <v>3</v>
      </c>
      <c r="S21" s="61"/>
      <c r="T21" s="61"/>
      <c r="U21" s="62" t="str">
        <f t="shared" si="4"/>
        <v/>
      </c>
      <c r="V21" s="162">
        <f t="shared" si="5"/>
        <v>10</v>
      </c>
      <c r="W21" s="162">
        <f t="shared" si="6"/>
        <v>3</v>
      </c>
      <c r="X21" s="62">
        <f t="shared" si="7"/>
        <v>0.3</v>
      </c>
    </row>
    <row r="22" spans="2:24" ht="15" customHeight="1">
      <c r="B22" s="51">
        <f>IFERROR(INDEX('BASE DE DATOS'!$K$3:$K$771,MATCH(1,INDEX(('BASE DE DATOS'!$B$3:$B$771=$D$3)*('BASE DE DATOS'!$D$3:$D$771=$D$4)*('BASE DE DATOS'!$H$3:$H$771=$D$5)*('BASE DE DATOS'!$S$3:$S$771=ROWS(B$10:B22)),0),0)),"")</f>
        <v>13</v>
      </c>
      <c r="C22" s="52" t="str">
        <f>IFERROR(INDEX('BASE DE DATOS'!$L$3:$L$771,MATCH(1,INDEX(('BASE DE DATOS'!$B$3:$B$771=$D$3)*('BASE DE DATOS'!$D$3:$D$771=$D$4)*('BASE DE DATOS'!$H$3:$H$771=$D$5)*('BASE DE DATOS'!$S$3:$S$771=ROWS(B$10:B22)),0),0)),"")</f>
        <v>Gestionar la recepción y dictaminación de proyectos de expansión o crecimiento de unidades económicas</v>
      </c>
      <c r="D22" s="52" t="str">
        <f>IFERROR(INDEX('BASE DE DATOS'!$M$3:$M$771,MATCH(1,INDEX(('BASE DE DATOS'!$B$3:$B$771=$D$3)*('BASE DE DATOS'!$D$3:$D$771=$D$4)*('BASE DE DATOS'!$H$3:$H$771=$D$5)*('BASE DE DATOS'!$S$3:$S$771=ROWS(B$10:B22)),0),0)),"")</f>
        <v>GESTIÓN</v>
      </c>
      <c r="E22" s="53">
        <f t="shared" si="0"/>
        <v>4</v>
      </c>
      <c r="F22" s="54">
        <f>IFERROR(INDEX('BASE DE DATOS'!$O$3:$O$771,MATCH(1,INDEX(('BASE DE DATOS'!$B$3:$B$771=$D$3)*('BASE DE DATOS'!$D$3:$D$771=$D$4)*('BASE DE DATOS'!$H$3:$H$771=$D$5)*('BASE DE DATOS'!$S$3:$S$771=ROWS(B$10:B22)),0),0))+IF(H22="",0,H22),"")</f>
        <v>1</v>
      </c>
      <c r="G22" s="55">
        <v>1</v>
      </c>
      <c r="H22" s="55"/>
      <c r="I22" s="42">
        <f t="shared" si="1"/>
        <v>1</v>
      </c>
      <c r="J22" s="56">
        <f>IFERROR(INDEX('BASE DE DATOS'!$P$3:$P$771,MATCH(1,INDEX(('BASE DE DATOS'!$B$3:$B$771=$D$3)*('BASE DE DATOS'!$D$3:$D$771=$D$4)*('BASE DE DATOS'!$H$3:$H$771=$D$5)*('BASE DE DATOS'!$S$3:$S$771=ROWS(B$10:B22)),0),0))+IF(L22="",0,L22),"")</f>
        <v>1</v>
      </c>
      <c r="K22" s="57"/>
      <c r="L22" s="57"/>
      <c r="M22" s="42" t="str">
        <f t="shared" si="2"/>
        <v/>
      </c>
      <c r="N22" s="58">
        <f>IFERROR(INDEX('BASE DE DATOS'!$Q$3:$Q$771,MATCH(1,INDEX(('BASE DE DATOS'!$B$3:$B$771=$D$3)*('BASE DE DATOS'!$D$3:$D$771=$D$4)*('BASE DE DATOS'!$H$3:$H$771=$D$5)*('BASE DE DATOS'!$S$3:$S$771=ROWS(B$10:B22)),0),0))+IF(P22="",0,P22),"")</f>
        <v>1</v>
      </c>
      <c r="O22" s="59"/>
      <c r="P22" s="59"/>
      <c r="Q22" s="42" t="str">
        <f t="shared" si="3"/>
        <v/>
      </c>
      <c r="R22" s="60">
        <f>IFERROR(INDEX('BASE DE DATOS'!$R$3:$R$771,MATCH(1,INDEX(('BASE DE DATOS'!$B$3:$B$771=$D$3)*('BASE DE DATOS'!$D$3:$D$771=$D$4)*('BASE DE DATOS'!$H$3:$H$771=$D$5)*('BASE DE DATOS'!$S$3:$S$771=ROWS(B$10:B22)),0),0))+IF(T22="",0,T22),"")</f>
        <v>1</v>
      </c>
      <c r="S22" s="61"/>
      <c r="T22" s="61"/>
      <c r="U22" s="62" t="str">
        <f t="shared" si="4"/>
        <v/>
      </c>
      <c r="V22" s="162">
        <f t="shared" si="5"/>
        <v>4</v>
      </c>
      <c r="W22" s="162">
        <f t="shared" si="6"/>
        <v>1</v>
      </c>
      <c r="X22" s="62">
        <f t="shared" si="7"/>
        <v>0.25</v>
      </c>
    </row>
    <row r="23" spans="2:24" ht="15" customHeight="1">
      <c r="B23" s="51">
        <f>IFERROR(INDEX('BASE DE DATOS'!$K$3:$K$771,MATCH(1,INDEX(('BASE DE DATOS'!$B$3:$B$771=$D$3)*('BASE DE DATOS'!$D$3:$D$771=$D$4)*('BASE DE DATOS'!$H$3:$H$771=$D$5)*('BASE DE DATOS'!$S$3:$S$771=ROWS(B$10:B23)),0),0)),"")</f>
        <v>14</v>
      </c>
      <c r="C23" s="52" t="str">
        <f>IFERROR(INDEX('BASE DE DATOS'!$L$3:$L$771,MATCH(1,INDEX(('BASE DE DATOS'!$B$3:$B$771=$D$3)*('BASE DE DATOS'!$D$3:$D$771=$D$4)*('BASE DE DATOS'!$H$3:$H$771=$D$5)*('BASE DE DATOS'!$S$3:$S$771=ROWS(B$10:B23)),0),0)),"")</f>
        <v>Brindar asesoría para la emisión y aplicación de estímulos económicos.</v>
      </c>
      <c r="D23" s="52" t="str">
        <f>IFERROR(INDEX('BASE DE DATOS'!$M$3:$M$771,MATCH(1,INDEX(('BASE DE DATOS'!$B$3:$B$771=$D$3)*('BASE DE DATOS'!$D$3:$D$771=$D$4)*('BASE DE DATOS'!$H$3:$H$771=$D$5)*('BASE DE DATOS'!$S$3:$S$771=ROWS(B$10:B23)),0),0)),"")</f>
        <v>ASESORÍA</v>
      </c>
      <c r="E23" s="53">
        <f t="shared" si="0"/>
        <v>50</v>
      </c>
      <c r="F23" s="54">
        <f>IFERROR(INDEX('BASE DE DATOS'!$O$3:$O$771,MATCH(1,INDEX(('BASE DE DATOS'!$B$3:$B$771=$D$3)*('BASE DE DATOS'!$D$3:$D$771=$D$4)*('BASE DE DATOS'!$H$3:$H$771=$D$5)*('BASE DE DATOS'!$S$3:$S$771=ROWS(B$10:B23)),0),0))+IF(H23="",0,H23),"")</f>
        <v>15</v>
      </c>
      <c r="G23" s="55">
        <v>15</v>
      </c>
      <c r="H23" s="55"/>
      <c r="I23" s="42">
        <f t="shared" si="1"/>
        <v>1</v>
      </c>
      <c r="J23" s="56">
        <f>IFERROR(INDEX('BASE DE DATOS'!$P$3:$P$771,MATCH(1,INDEX(('BASE DE DATOS'!$B$3:$B$771=$D$3)*('BASE DE DATOS'!$D$3:$D$771=$D$4)*('BASE DE DATOS'!$H$3:$H$771=$D$5)*('BASE DE DATOS'!$S$3:$S$771=ROWS(B$10:B23)),0),0))+IF(L23="",0,L23),"")</f>
        <v>20</v>
      </c>
      <c r="K23" s="57"/>
      <c r="L23" s="57"/>
      <c r="M23" s="42" t="str">
        <f t="shared" si="2"/>
        <v/>
      </c>
      <c r="N23" s="58">
        <f>IFERROR(INDEX('BASE DE DATOS'!$Q$3:$Q$771,MATCH(1,INDEX(('BASE DE DATOS'!$B$3:$B$771=$D$3)*('BASE DE DATOS'!$D$3:$D$771=$D$4)*('BASE DE DATOS'!$H$3:$H$771=$D$5)*('BASE DE DATOS'!$S$3:$S$771=ROWS(B$10:B23)),0),0))+IF(P23="",0,P23),"")</f>
        <v>10</v>
      </c>
      <c r="O23" s="59"/>
      <c r="P23" s="59"/>
      <c r="Q23" s="42" t="str">
        <f t="shared" si="3"/>
        <v/>
      </c>
      <c r="R23" s="60">
        <f>IFERROR(INDEX('BASE DE DATOS'!$R$3:$R$771,MATCH(1,INDEX(('BASE DE DATOS'!$B$3:$B$771=$D$3)*('BASE DE DATOS'!$D$3:$D$771=$D$4)*('BASE DE DATOS'!$H$3:$H$771=$D$5)*('BASE DE DATOS'!$S$3:$S$771=ROWS(B$10:B23)),0),0))+IF(T23="",0,T23),"")</f>
        <v>5</v>
      </c>
      <c r="S23" s="61"/>
      <c r="T23" s="61"/>
      <c r="U23" s="62" t="str">
        <f t="shared" si="4"/>
        <v/>
      </c>
      <c r="V23" s="162">
        <f t="shared" si="5"/>
        <v>50</v>
      </c>
      <c r="W23" s="162">
        <f t="shared" si="6"/>
        <v>15</v>
      </c>
      <c r="X23" s="62">
        <f t="shared" si="7"/>
        <v>0.3</v>
      </c>
    </row>
    <row r="24" spans="2:24" ht="15" customHeight="1">
      <c r="B24" s="51">
        <f>IFERROR(INDEX('BASE DE DATOS'!$K$3:$K$771,MATCH(1,INDEX(('BASE DE DATOS'!$B$3:$B$771=$D$3)*('BASE DE DATOS'!$D$3:$D$771=$D$4)*('BASE DE DATOS'!$H$3:$H$771=$D$5)*('BASE DE DATOS'!$S$3:$S$771=ROWS(B$10:B24)),0),0)),"")</f>
        <v>15</v>
      </c>
      <c r="C24" s="52" t="str">
        <f>IFERROR(INDEX('BASE DE DATOS'!$L$3:$L$771,MATCH(1,INDEX(('BASE DE DATOS'!$B$3:$B$771=$D$3)*('BASE DE DATOS'!$D$3:$D$771=$D$4)*('BASE DE DATOS'!$H$3:$H$771=$D$5)*('BASE DE DATOS'!$S$3:$S$771=ROWS(B$10:B24)),0),0)),"")</f>
        <v>Atender solicitudes de dictámenes de giro para negocios.</v>
      </c>
      <c r="D24" s="52" t="str">
        <f>IFERROR(INDEX('BASE DE DATOS'!$M$3:$M$771,MATCH(1,INDEX(('BASE DE DATOS'!$B$3:$B$771=$D$3)*('BASE DE DATOS'!$D$3:$D$771=$D$4)*('BASE DE DATOS'!$H$3:$H$771=$D$5)*('BASE DE DATOS'!$S$3:$S$771=ROWS(B$10:B24)),0),0)),"")</f>
        <v>SOLICITUD</v>
      </c>
      <c r="E24" s="53">
        <f t="shared" si="0"/>
        <v>40</v>
      </c>
      <c r="F24" s="54">
        <f>IFERROR(INDEX('BASE DE DATOS'!$O$3:$O$771,MATCH(1,INDEX(('BASE DE DATOS'!$B$3:$B$771=$D$3)*('BASE DE DATOS'!$D$3:$D$771=$D$4)*('BASE DE DATOS'!$H$3:$H$771=$D$5)*('BASE DE DATOS'!$S$3:$S$771=ROWS(B$10:B24)),0),0))+IF(H24="",0,H24),"")</f>
        <v>10</v>
      </c>
      <c r="G24" s="55">
        <v>35</v>
      </c>
      <c r="H24" s="55"/>
      <c r="I24" s="42">
        <f t="shared" si="1"/>
        <v>3.5</v>
      </c>
      <c r="J24" s="56">
        <f>IFERROR(INDEX('BASE DE DATOS'!$P$3:$P$771,MATCH(1,INDEX(('BASE DE DATOS'!$B$3:$B$771=$D$3)*('BASE DE DATOS'!$D$3:$D$771=$D$4)*('BASE DE DATOS'!$H$3:$H$771=$D$5)*('BASE DE DATOS'!$S$3:$S$771=ROWS(B$10:B24)),0),0))+IF(L24="",0,L24),"")</f>
        <v>10</v>
      </c>
      <c r="K24" s="57"/>
      <c r="L24" s="57"/>
      <c r="M24" s="42" t="str">
        <f t="shared" si="2"/>
        <v/>
      </c>
      <c r="N24" s="58">
        <f>IFERROR(INDEX('BASE DE DATOS'!$Q$3:$Q$771,MATCH(1,INDEX(('BASE DE DATOS'!$B$3:$B$771=$D$3)*('BASE DE DATOS'!$D$3:$D$771=$D$4)*('BASE DE DATOS'!$H$3:$H$771=$D$5)*('BASE DE DATOS'!$S$3:$S$771=ROWS(B$10:B24)),0),0))+IF(P24="",0,P24),"")</f>
        <v>10</v>
      </c>
      <c r="O24" s="59"/>
      <c r="P24" s="59"/>
      <c r="Q24" s="42" t="str">
        <f t="shared" si="3"/>
        <v/>
      </c>
      <c r="R24" s="60">
        <f>IFERROR(INDEX('BASE DE DATOS'!$R$3:$R$771,MATCH(1,INDEX(('BASE DE DATOS'!$B$3:$B$771=$D$3)*('BASE DE DATOS'!$D$3:$D$771=$D$4)*('BASE DE DATOS'!$H$3:$H$771=$D$5)*('BASE DE DATOS'!$S$3:$S$771=ROWS(B$10:B24)),0),0))+IF(T24="",0,T24),"")</f>
        <v>10</v>
      </c>
      <c r="S24" s="61"/>
      <c r="T24" s="61"/>
      <c r="U24" s="62" t="str">
        <f t="shared" si="4"/>
        <v/>
      </c>
      <c r="V24" s="162">
        <f t="shared" si="5"/>
        <v>40</v>
      </c>
      <c r="W24" s="162">
        <f t="shared" si="6"/>
        <v>35</v>
      </c>
      <c r="X24" s="62">
        <f t="shared" si="7"/>
        <v>0.875</v>
      </c>
    </row>
    <row r="25" spans="2:24" ht="15" customHeight="1">
      <c r="B25" s="51">
        <f>IFERROR(INDEX('BASE DE DATOS'!$K$3:$K$771,MATCH(1,INDEX(('BASE DE DATOS'!$B$3:$B$771=$D$3)*('BASE DE DATOS'!$D$3:$D$771=$D$4)*('BASE DE DATOS'!$H$3:$H$771=$D$5)*('BASE DE DATOS'!$S$3:$S$771=ROWS(B$10:B25)),0),0)),"")</f>
        <v>16</v>
      </c>
      <c r="C25" s="52" t="str">
        <f>IFERROR(INDEX('BASE DE DATOS'!$L$3:$L$771,MATCH(1,INDEX(('BASE DE DATOS'!$B$3:$B$771=$D$3)*('BASE DE DATOS'!$D$3:$D$771=$D$4)*('BASE DE DATOS'!$H$3:$H$771=$D$5)*('BASE DE DATOS'!$S$3:$S$771=ROWS(B$10:B25)),0),0)),"")</f>
        <v>Realizar sesiones del Comité Municipal de Dictámenes de Giro.</v>
      </c>
      <c r="D25" s="52" t="str">
        <f>IFERROR(INDEX('BASE DE DATOS'!$M$3:$M$771,MATCH(1,INDEX(('BASE DE DATOS'!$B$3:$B$771=$D$3)*('BASE DE DATOS'!$D$3:$D$771=$D$4)*('BASE DE DATOS'!$H$3:$H$771=$D$5)*('BASE DE DATOS'!$S$3:$S$771=ROWS(B$10:B25)),0),0)),"")</f>
        <v>SESIÓN</v>
      </c>
      <c r="E25" s="53">
        <f t="shared" si="0"/>
        <v>4</v>
      </c>
      <c r="F25" s="54">
        <f>IFERROR(INDEX('BASE DE DATOS'!$O$3:$O$771,MATCH(1,INDEX(('BASE DE DATOS'!$B$3:$B$771=$D$3)*('BASE DE DATOS'!$D$3:$D$771=$D$4)*('BASE DE DATOS'!$H$3:$H$771=$D$5)*('BASE DE DATOS'!$S$3:$S$771=ROWS(B$10:B25)),0),0))+IF(H25="",0,H25),"")</f>
        <v>1</v>
      </c>
      <c r="G25" s="55">
        <v>1</v>
      </c>
      <c r="H25" s="55"/>
      <c r="I25" s="42">
        <f t="shared" si="1"/>
        <v>1</v>
      </c>
      <c r="J25" s="56">
        <f>IFERROR(INDEX('BASE DE DATOS'!$P$3:$P$771,MATCH(1,INDEX(('BASE DE DATOS'!$B$3:$B$771=$D$3)*('BASE DE DATOS'!$D$3:$D$771=$D$4)*('BASE DE DATOS'!$H$3:$H$771=$D$5)*('BASE DE DATOS'!$S$3:$S$771=ROWS(B$10:B25)),0),0))+IF(L25="",0,L25),"")</f>
        <v>1</v>
      </c>
      <c r="K25" s="57"/>
      <c r="L25" s="57"/>
      <c r="M25" s="42" t="str">
        <f t="shared" si="2"/>
        <v/>
      </c>
      <c r="N25" s="58">
        <f>IFERROR(INDEX('BASE DE DATOS'!$Q$3:$Q$771,MATCH(1,INDEX(('BASE DE DATOS'!$B$3:$B$771=$D$3)*('BASE DE DATOS'!$D$3:$D$771=$D$4)*('BASE DE DATOS'!$H$3:$H$771=$D$5)*('BASE DE DATOS'!$S$3:$S$771=ROWS(B$10:B25)),0),0))+IF(P25="",0,P25),"")</f>
        <v>1</v>
      </c>
      <c r="O25" s="59"/>
      <c r="P25" s="59"/>
      <c r="Q25" s="42" t="str">
        <f t="shared" si="3"/>
        <v/>
      </c>
      <c r="R25" s="60">
        <f>IFERROR(INDEX('BASE DE DATOS'!$R$3:$R$771,MATCH(1,INDEX(('BASE DE DATOS'!$B$3:$B$771=$D$3)*('BASE DE DATOS'!$D$3:$D$771=$D$4)*('BASE DE DATOS'!$H$3:$H$771=$D$5)*('BASE DE DATOS'!$S$3:$S$771=ROWS(B$10:B25)),0),0))+IF(T25="",0,T25),"")</f>
        <v>1</v>
      </c>
      <c r="S25" s="61"/>
      <c r="T25" s="61"/>
      <c r="U25" s="62" t="str">
        <f t="shared" si="4"/>
        <v/>
      </c>
      <c r="V25" s="162">
        <f t="shared" si="5"/>
        <v>4</v>
      </c>
      <c r="W25" s="162">
        <f t="shared" si="6"/>
        <v>1</v>
      </c>
      <c r="X25" s="62">
        <f t="shared" si="7"/>
        <v>0.25</v>
      </c>
    </row>
    <row r="26" spans="2:24" ht="15" customHeight="1">
      <c r="B26" s="51">
        <f>IFERROR(INDEX('BASE DE DATOS'!$K$3:$K$771,MATCH(1,INDEX(('BASE DE DATOS'!$B$3:$B$771=$D$3)*('BASE DE DATOS'!$D$3:$D$771=$D$4)*('BASE DE DATOS'!$H$3:$H$771=$D$5)*('BASE DE DATOS'!$S$3:$S$771=ROWS(B$10:B26)),0),0)),"")</f>
        <v>17</v>
      </c>
      <c r="C26" s="52" t="str">
        <f>IFERROR(INDEX('BASE DE DATOS'!$L$3:$L$771,MATCH(1,INDEX(('BASE DE DATOS'!$B$3:$B$771=$D$3)*('BASE DE DATOS'!$D$3:$D$771=$D$4)*('BASE DE DATOS'!$H$3:$H$771=$D$5)*('BASE DE DATOS'!$S$3:$S$771=ROWS(B$10:B26)),0),0)),"")</f>
        <v>Facilitar la apertura de empresa exprés.</v>
      </c>
      <c r="D26" s="52" t="str">
        <f>IFERROR(INDEX('BASE DE DATOS'!$M$3:$M$771,MATCH(1,INDEX(('BASE DE DATOS'!$B$3:$B$771=$D$3)*('BASE DE DATOS'!$D$3:$D$771=$D$4)*('BASE DE DATOS'!$H$3:$H$771=$D$5)*('BASE DE DATOS'!$S$3:$S$771=ROWS(B$10:B26)),0),0)),"")</f>
        <v>DOCUMENTO</v>
      </c>
      <c r="E26" s="53">
        <f t="shared" si="0"/>
        <v>30</v>
      </c>
      <c r="F26" s="54">
        <f>IFERROR(INDEX('BASE DE DATOS'!$O$3:$O$771,MATCH(1,INDEX(('BASE DE DATOS'!$B$3:$B$771=$D$3)*('BASE DE DATOS'!$D$3:$D$771=$D$4)*('BASE DE DATOS'!$H$3:$H$771=$D$5)*('BASE DE DATOS'!$S$3:$S$771=ROWS(B$10:B26)),0),0))+IF(H26="",0,H26),"")</f>
        <v>10</v>
      </c>
      <c r="G26" s="55">
        <v>10</v>
      </c>
      <c r="H26" s="55"/>
      <c r="I26" s="42">
        <f t="shared" si="1"/>
        <v>1</v>
      </c>
      <c r="J26" s="56">
        <f>IFERROR(INDEX('BASE DE DATOS'!$P$3:$P$771,MATCH(1,INDEX(('BASE DE DATOS'!$B$3:$B$771=$D$3)*('BASE DE DATOS'!$D$3:$D$771=$D$4)*('BASE DE DATOS'!$H$3:$H$771=$D$5)*('BASE DE DATOS'!$S$3:$S$771=ROWS(B$10:B26)),0),0))+IF(L26="",0,L26),"")</f>
        <v>10</v>
      </c>
      <c r="K26" s="57"/>
      <c r="L26" s="57"/>
      <c r="M26" s="42" t="str">
        <f t="shared" si="2"/>
        <v/>
      </c>
      <c r="N26" s="58">
        <f>IFERROR(INDEX('BASE DE DATOS'!$Q$3:$Q$771,MATCH(1,INDEX(('BASE DE DATOS'!$B$3:$B$771=$D$3)*('BASE DE DATOS'!$D$3:$D$771=$D$4)*('BASE DE DATOS'!$H$3:$H$771=$D$5)*('BASE DE DATOS'!$S$3:$S$771=ROWS(B$10:B26)),0),0))+IF(P26="",0,P26),"")</f>
        <v>5</v>
      </c>
      <c r="O26" s="59"/>
      <c r="P26" s="59"/>
      <c r="Q26" s="42" t="str">
        <f t="shared" si="3"/>
        <v/>
      </c>
      <c r="R26" s="60">
        <f>IFERROR(INDEX('BASE DE DATOS'!$R$3:$R$771,MATCH(1,INDEX(('BASE DE DATOS'!$B$3:$B$771=$D$3)*('BASE DE DATOS'!$D$3:$D$771=$D$4)*('BASE DE DATOS'!$H$3:$H$771=$D$5)*('BASE DE DATOS'!$S$3:$S$771=ROWS(B$10:B26)),0),0))+IF(T26="",0,T26),"")</f>
        <v>5</v>
      </c>
      <c r="S26" s="61"/>
      <c r="T26" s="61"/>
      <c r="U26" s="62" t="str">
        <f t="shared" si="4"/>
        <v/>
      </c>
      <c r="V26" s="162">
        <f t="shared" si="5"/>
        <v>30</v>
      </c>
      <c r="W26" s="162">
        <f t="shared" si="6"/>
        <v>10</v>
      </c>
      <c r="X26" s="62">
        <f t="shared" si="7"/>
        <v>0.33333333333333331</v>
      </c>
    </row>
    <row r="27" spans="2:24" ht="15" customHeight="1">
      <c r="B27" s="51">
        <f>IFERROR(INDEX('BASE DE DATOS'!$K$3:$K$771,MATCH(1,INDEX(('BASE DE DATOS'!$B$3:$B$771=$D$3)*('BASE DE DATOS'!$D$3:$D$771=$D$4)*('BASE DE DATOS'!$H$3:$H$771=$D$5)*('BASE DE DATOS'!$S$3:$S$771=ROWS(B$10:B27)),0),0)),"")</f>
        <v>18</v>
      </c>
      <c r="C27" s="52" t="str">
        <f>IFERROR(INDEX('BASE DE DATOS'!$L$3:$L$771,MATCH(1,INDEX(('BASE DE DATOS'!$B$3:$B$771=$D$3)*('BASE DE DATOS'!$D$3:$D$771=$D$4)*('BASE DE DATOS'!$H$3:$H$771=$D$5)*('BASE DE DATOS'!$S$3:$S$771=ROWS(B$10:B27)),0),0)),"")</f>
        <v>Mantener vigente un convenio de colaboración con un consejo empresarial municipal o regional en materia económica.</v>
      </c>
      <c r="D27" s="52" t="str">
        <f>IFERROR(INDEX('BASE DE DATOS'!$M$3:$M$771,MATCH(1,INDEX(('BASE DE DATOS'!$B$3:$B$771=$D$3)*('BASE DE DATOS'!$D$3:$D$771=$D$4)*('BASE DE DATOS'!$H$3:$H$771=$D$5)*('BASE DE DATOS'!$S$3:$S$771=ROWS(B$10:B27)),0),0)),"")</f>
        <v>CONVENIO</v>
      </c>
      <c r="E27" s="53">
        <f t="shared" si="0"/>
        <v>1</v>
      </c>
      <c r="F27" s="54">
        <f>IFERROR(INDEX('BASE DE DATOS'!$O$3:$O$771,MATCH(1,INDEX(('BASE DE DATOS'!$B$3:$B$771=$D$3)*('BASE DE DATOS'!$D$3:$D$771=$D$4)*('BASE DE DATOS'!$H$3:$H$771=$D$5)*('BASE DE DATOS'!$S$3:$S$771=ROWS(B$10:B27)),0),0))+IF(H27="",0,H27),"")</f>
        <v>0</v>
      </c>
      <c r="G27" s="55">
        <v>0</v>
      </c>
      <c r="H27" s="55"/>
      <c r="I27" s="42">
        <f t="shared" si="1"/>
        <v>1</v>
      </c>
      <c r="J27" s="56">
        <f>IFERROR(INDEX('BASE DE DATOS'!$P$3:$P$771,MATCH(1,INDEX(('BASE DE DATOS'!$B$3:$B$771=$D$3)*('BASE DE DATOS'!$D$3:$D$771=$D$4)*('BASE DE DATOS'!$H$3:$H$771=$D$5)*('BASE DE DATOS'!$S$3:$S$771=ROWS(B$10:B27)),0),0))+IF(L27="",0,L27),"")</f>
        <v>0</v>
      </c>
      <c r="K27" s="57"/>
      <c r="L27" s="57"/>
      <c r="M27" s="42" t="str">
        <f t="shared" si="2"/>
        <v/>
      </c>
      <c r="N27" s="58">
        <f>IFERROR(INDEX('BASE DE DATOS'!$Q$3:$Q$771,MATCH(1,INDEX(('BASE DE DATOS'!$B$3:$B$771=$D$3)*('BASE DE DATOS'!$D$3:$D$771=$D$4)*('BASE DE DATOS'!$H$3:$H$771=$D$5)*('BASE DE DATOS'!$S$3:$S$771=ROWS(B$10:B27)),0),0))+IF(P27="",0,P27),"")</f>
        <v>0</v>
      </c>
      <c r="O27" s="59"/>
      <c r="P27" s="59"/>
      <c r="Q27" s="42" t="str">
        <f t="shared" si="3"/>
        <v/>
      </c>
      <c r="R27" s="60">
        <f>IFERROR(INDEX('BASE DE DATOS'!$R$3:$R$771,MATCH(1,INDEX(('BASE DE DATOS'!$B$3:$B$771=$D$3)*('BASE DE DATOS'!$D$3:$D$771=$D$4)*('BASE DE DATOS'!$H$3:$H$771=$D$5)*('BASE DE DATOS'!$S$3:$S$771=ROWS(B$10:B27)),0),0))+IF(T27="",0,T27),"")</f>
        <v>1</v>
      </c>
      <c r="S27" s="61"/>
      <c r="T27" s="61"/>
      <c r="U27" s="62" t="str">
        <f t="shared" si="4"/>
        <v/>
      </c>
      <c r="V27" s="162">
        <f t="shared" si="5"/>
        <v>1</v>
      </c>
      <c r="W27" s="162">
        <f t="shared" si="6"/>
        <v>0</v>
      </c>
      <c r="X27" s="62">
        <f t="shared" si="7"/>
        <v>0</v>
      </c>
    </row>
    <row r="28" spans="2:24" ht="15" customHeight="1">
      <c r="B28" s="51" t="str">
        <f>IFERROR(INDEX('BASE DE DATOS'!$K$3:$K$771,MATCH(1,INDEX(('BASE DE DATOS'!$B$3:$B$771=$D$3)*('BASE DE DATOS'!$D$3:$D$771=$D$4)*('BASE DE DATOS'!$H$3:$H$771=$D$5)*('BASE DE DATOS'!$S$3:$S$771=ROWS(B$10:B28)),0),0)),"")</f>
        <v/>
      </c>
      <c r="C28" s="52" t="str">
        <f>IFERROR(INDEX('BASE DE DATOS'!$L$3:$L$771,MATCH(1,INDEX(('BASE DE DATOS'!$B$3:$B$771=$D$3)*('BASE DE DATOS'!$D$3:$D$771=$D$4)*('BASE DE DATOS'!$H$3:$H$771=$D$5)*('BASE DE DATOS'!$S$3:$S$771=ROWS(B$10:B28)),0),0)),"")</f>
        <v/>
      </c>
      <c r="D28" s="52" t="str">
        <f>IFERROR(INDEX('BASE DE DATOS'!$M$3:$M$771,MATCH(1,INDEX(('BASE DE DATOS'!$B$3:$B$771=$D$3)*('BASE DE DATOS'!$D$3:$D$771=$D$4)*('BASE DE DATOS'!$H$3:$H$771=$D$5)*('BASE DE DATOS'!$S$3:$S$771=ROWS(B$10:B28)),0),0)),"")</f>
        <v/>
      </c>
      <c r="E28" s="53" t="str">
        <f t="shared" si="0"/>
        <v/>
      </c>
      <c r="F28" s="54" t="str">
        <f>IFERROR(INDEX('BASE DE DATOS'!$O$3:$O$771,MATCH(1,INDEX(('BASE DE DATOS'!$B$3:$B$771=$D$3)*('BASE DE DATOS'!$D$3:$D$771=$D$4)*('BASE DE DATOS'!$H$3:$H$771=$D$5)*('BASE DE DATOS'!$S$3:$S$771=ROWS(B$10:B28)),0),0))+IF(H28="",0,H28),"")</f>
        <v/>
      </c>
      <c r="G28" s="55"/>
      <c r="H28" s="55"/>
      <c r="I28" s="42" t="str">
        <f t="shared" si="1"/>
        <v/>
      </c>
      <c r="J28" s="56" t="str">
        <f>IFERROR(INDEX('BASE DE DATOS'!$P$3:$P$771,MATCH(1,INDEX(('BASE DE DATOS'!$B$3:$B$771=$D$3)*('BASE DE DATOS'!$D$3:$D$771=$D$4)*('BASE DE DATOS'!$H$3:$H$771=$D$5)*('BASE DE DATOS'!$S$3:$S$771=ROWS(B$10:B28)),0),0))+IF(L28="",0,L28),"")</f>
        <v/>
      </c>
      <c r="K28" s="57"/>
      <c r="L28" s="57"/>
      <c r="M28" s="42" t="str">
        <f t="shared" si="2"/>
        <v/>
      </c>
      <c r="N28" s="58" t="str">
        <f>IFERROR(INDEX('BASE DE DATOS'!$Q$3:$Q$771,MATCH(1,INDEX(('BASE DE DATOS'!$B$3:$B$771=$D$3)*('BASE DE DATOS'!$D$3:$D$771=$D$4)*('BASE DE DATOS'!$H$3:$H$771=$D$5)*('BASE DE DATOS'!$S$3:$S$771=ROWS(B$10:B28)),0),0))+IF(P28="",0,P28),"")</f>
        <v/>
      </c>
      <c r="O28" s="59"/>
      <c r="P28" s="59"/>
      <c r="Q28" s="42" t="str">
        <f t="shared" si="3"/>
        <v/>
      </c>
      <c r="R28" s="60" t="str">
        <f>IFERROR(INDEX('BASE DE DATOS'!$R$3:$R$771,MATCH(1,INDEX(('BASE DE DATOS'!$B$3:$B$771=$D$3)*('BASE DE DATOS'!$D$3:$D$771=$D$4)*('BASE DE DATOS'!$H$3:$H$771=$D$5)*('BASE DE DATOS'!$S$3:$S$771=ROWS(B$10:B28)),0),0))+IF(T28="",0,T28),"")</f>
        <v/>
      </c>
      <c r="S28" s="61"/>
      <c r="T28" s="61"/>
      <c r="U28" s="62" t="str">
        <f t="shared" si="4"/>
        <v/>
      </c>
      <c r="V28" s="162" t="str">
        <f t="shared" si="5"/>
        <v/>
      </c>
      <c r="W28" s="162" t="str">
        <f t="shared" si="6"/>
        <v/>
      </c>
      <c r="X28" s="62" t="str">
        <f t="shared" si="7"/>
        <v/>
      </c>
    </row>
    <row r="29" spans="2:24" ht="15" customHeight="1">
      <c r="B29" s="51" t="str">
        <f>IFERROR(INDEX('BASE DE DATOS'!$K$3:$K$771,MATCH(1,INDEX(('BASE DE DATOS'!$B$3:$B$771=$D$3)*('BASE DE DATOS'!$D$3:$D$771=$D$4)*('BASE DE DATOS'!$H$3:$H$771=$D$5)*('BASE DE DATOS'!$S$3:$S$771=ROWS(B$10:B29)),0),0)),"")</f>
        <v/>
      </c>
      <c r="C29" s="52" t="str">
        <f>IFERROR(INDEX('BASE DE DATOS'!$L$3:$L$771,MATCH(1,INDEX(('BASE DE DATOS'!$B$3:$B$771=$D$3)*('BASE DE DATOS'!$D$3:$D$771=$D$4)*('BASE DE DATOS'!$H$3:$H$771=$D$5)*('BASE DE DATOS'!$S$3:$S$771=ROWS(B$10:B29)),0),0)),"")</f>
        <v/>
      </c>
      <c r="D29" s="52" t="str">
        <f>IFERROR(INDEX('BASE DE DATOS'!$M$3:$M$771,MATCH(1,INDEX(('BASE DE DATOS'!$B$3:$B$771=$D$3)*('BASE DE DATOS'!$D$3:$D$771=$D$4)*('BASE DE DATOS'!$H$3:$H$771=$D$5)*('BASE DE DATOS'!$S$3:$S$771=ROWS(B$10:B29)),0),0)),"")</f>
        <v/>
      </c>
      <c r="E29" s="53" t="str">
        <f t="shared" si="0"/>
        <v/>
      </c>
      <c r="F29" s="54" t="str">
        <f>IFERROR(INDEX('BASE DE DATOS'!$O$3:$O$771,MATCH(1,INDEX(('BASE DE DATOS'!$B$3:$B$771=$D$3)*('BASE DE DATOS'!$D$3:$D$771=$D$4)*('BASE DE DATOS'!$H$3:$H$771=$D$5)*('BASE DE DATOS'!$S$3:$S$771=ROWS(B$10:B29)),0),0))+IF(H29="",0,H29),"")</f>
        <v/>
      </c>
      <c r="G29" s="55"/>
      <c r="H29" s="55"/>
      <c r="I29" s="42" t="str">
        <f t="shared" si="1"/>
        <v/>
      </c>
      <c r="J29" s="56" t="str">
        <f>IFERROR(INDEX('BASE DE DATOS'!$P$3:$P$771,MATCH(1,INDEX(('BASE DE DATOS'!$B$3:$B$771=$D$3)*('BASE DE DATOS'!$D$3:$D$771=$D$4)*('BASE DE DATOS'!$H$3:$H$771=$D$5)*('BASE DE DATOS'!$S$3:$S$771=ROWS(B$10:B29)),0),0))+IF(L29="",0,L29),"")</f>
        <v/>
      </c>
      <c r="K29" s="57"/>
      <c r="L29" s="57"/>
      <c r="M29" s="42" t="str">
        <f t="shared" si="2"/>
        <v/>
      </c>
      <c r="N29" s="58" t="str">
        <f>IFERROR(INDEX('BASE DE DATOS'!$Q$3:$Q$771,MATCH(1,INDEX(('BASE DE DATOS'!$B$3:$B$771=$D$3)*('BASE DE DATOS'!$D$3:$D$771=$D$4)*('BASE DE DATOS'!$H$3:$H$771=$D$5)*('BASE DE DATOS'!$S$3:$S$771=ROWS(B$10:B29)),0),0))+IF(P29="",0,P29),"")</f>
        <v/>
      </c>
      <c r="O29" s="59"/>
      <c r="P29" s="59"/>
      <c r="Q29" s="42" t="str">
        <f t="shared" si="3"/>
        <v/>
      </c>
      <c r="R29" s="60" t="str">
        <f>IFERROR(INDEX('BASE DE DATOS'!$R$3:$R$771,MATCH(1,INDEX(('BASE DE DATOS'!$B$3:$B$771=$D$3)*('BASE DE DATOS'!$D$3:$D$771=$D$4)*('BASE DE DATOS'!$H$3:$H$771=$D$5)*('BASE DE DATOS'!$S$3:$S$771=ROWS(B$10:B29)),0),0))+IF(T29="",0,T29),"")</f>
        <v/>
      </c>
      <c r="S29" s="61"/>
      <c r="T29" s="61"/>
      <c r="U29" s="62" t="str">
        <f t="shared" si="4"/>
        <v/>
      </c>
      <c r="V29" s="162" t="str">
        <f t="shared" si="5"/>
        <v/>
      </c>
      <c r="W29" s="162" t="str">
        <f t="shared" si="6"/>
        <v/>
      </c>
      <c r="X29" s="62" t="str">
        <f t="shared" si="7"/>
        <v/>
      </c>
    </row>
    <row r="30" spans="2:24" ht="15" customHeight="1">
      <c r="B30" s="51" t="str">
        <f>IFERROR(INDEX('BASE DE DATOS'!$K$3:$K$771,MATCH(1,INDEX(('BASE DE DATOS'!$B$3:$B$771=$D$3)*('BASE DE DATOS'!$D$3:$D$771=$D$4)*('BASE DE DATOS'!$H$3:$H$771=$D$5)*('BASE DE DATOS'!$S$3:$S$771=ROWS(B$10:B30)),0),0)),"")</f>
        <v/>
      </c>
      <c r="C30" s="52" t="str">
        <f>IFERROR(INDEX('BASE DE DATOS'!$L$3:$L$771,MATCH(1,INDEX(('BASE DE DATOS'!$B$3:$B$771=$D$3)*('BASE DE DATOS'!$D$3:$D$771=$D$4)*('BASE DE DATOS'!$H$3:$H$771=$D$5)*('BASE DE DATOS'!$S$3:$S$771=ROWS(B$10:B30)),0),0)),"")</f>
        <v/>
      </c>
      <c r="D30" s="52" t="str">
        <f>IFERROR(INDEX('BASE DE DATOS'!$M$3:$M$771,MATCH(1,INDEX(('BASE DE DATOS'!$B$3:$B$771=$D$3)*('BASE DE DATOS'!$D$3:$D$771=$D$4)*('BASE DE DATOS'!$H$3:$H$771=$D$5)*('BASE DE DATOS'!$S$3:$S$771=ROWS(B$10:B30)),0),0)),"")</f>
        <v/>
      </c>
      <c r="E30" s="53" t="str">
        <f t="shared" si="0"/>
        <v/>
      </c>
      <c r="F30" s="54" t="str">
        <f>IFERROR(INDEX('BASE DE DATOS'!$O$3:$O$771,MATCH(1,INDEX(('BASE DE DATOS'!$B$3:$B$771=$D$3)*('BASE DE DATOS'!$D$3:$D$771=$D$4)*('BASE DE DATOS'!$H$3:$H$771=$D$5)*('BASE DE DATOS'!$S$3:$S$771=ROWS(B$10:B30)),0),0))+IF(H30="",0,H30),"")</f>
        <v/>
      </c>
      <c r="G30" s="55"/>
      <c r="H30" s="55"/>
      <c r="I30" s="42" t="str">
        <f t="shared" si="1"/>
        <v/>
      </c>
      <c r="J30" s="56" t="str">
        <f>IFERROR(INDEX('BASE DE DATOS'!$P$3:$P$771,MATCH(1,INDEX(('BASE DE DATOS'!$B$3:$B$771=$D$3)*('BASE DE DATOS'!$D$3:$D$771=$D$4)*('BASE DE DATOS'!$H$3:$H$771=$D$5)*('BASE DE DATOS'!$S$3:$S$771=ROWS(B$10:B30)),0),0))+IF(L30="",0,L30),"")</f>
        <v/>
      </c>
      <c r="K30" s="57"/>
      <c r="L30" s="57"/>
      <c r="M30" s="42" t="str">
        <f t="shared" si="2"/>
        <v/>
      </c>
      <c r="N30" s="58" t="str">
        <f>IFERROR(INDEX('BASE DE DATOS'!$Q$3:$Q$771,MATCH(1,INDEX(('BASE DE DATOS'!$B$3:$B$771=$D$3)*('BASE DE DATOS'!$D$3:$D$771=$D$4)*('BASE DE DATOS'!$H$3:$H$771=$D$5)*('BASE DE DATOS'!$S$3:$S$771=ROWS(B$10:B30)),0),0))+IF(P30="",0,P30),"")</f>
        <v/>
      </c>
      <c r="O30" s="59"/>
      <c r="P30" s="59"/>
      <c r="Q30" s="42" t="str">
        <f t="shared" si="3"/>
        <v/>
      </c>
      <c r="R30" s="60" t="str">
        <f>IFERROR(INDEX('BASE DE DATOS'!$R$3:$R$771,MATCH(1,INDEX(('BASE DE DATOS'!$B$3:$B$771=$D$3)*('BASE DE DATOS'!$D$3:$D$771=$D$4)*('BASE DE DATOS'!$H$3:$H$771=$D$5)*('BASE DE DATOS'!$S$3:$S$771=ROWS(B$10:B30)),0),0))+IF(T30="",0,T30),"")</f>
        <v/>
      </c>
      <c r="S30" s="61"/>
      <c r="T30" s="61"/>
      <c r="U30" s="62" t="str">
        <f t="shared" si="4"/>
        <v/>
      </c>
      <c r="V30" s="162" t="str">
        <f t="shared" si="5"/>
        <v/>
      </c>
      <c r="W30" s="162" t="str">
        <f t="shared" si="6"/>
        <v/>
      </c>
      <c r="X30" s="62" t="str">
        <f t="shared" si="7"/>
        <v/>
      </c>
    </row>
    <row r="31" spans="2:24" ht="15" customHeight="1">
      <c r="B31" s="51" t="str">
        <f>IFERROR(INDEX('BASE DE DATOS'!$K$3:$K$771,MATCH(1,INDEX(('BASE DE DATOS'!$B$3:$B$771=$D$3)*('BASE DE DATOS'!$D$3:$D$771=$D$4)*('BASE DE DATOS'!$H$3:$H$771=$D$5)*('BASE DE DATOS'!$S$3:$S$771=ROWS(B$10:B31)),0),0)),"")</f>
        <v/>
      </c>
      <c r="C31" s="52" t="str">
        <f>IFERROR(INDEX('BASE DE DATOS'!$L$3:$L$771,MATCH(1,INDEX(('BASE DE DATOS'!$B$3:$B$771=$D$3)*('BASE DE DATOS'!$D$3:$D$771=$D$4)*('BASE DE DATOS'!$H$3:$H$771=$D$5)*('BASE DE DATOS'!$S$3:$S$771=ROWS(B$10:B31)),0),0)),"")</f>
        <v/>
      </c>
      <c r="D31" s="52" t="str">
        <f>IFERROR(INDEX('BASE DE DATOS'!$M$3:$M$771,MATCH(1,INDEX(('BASE DE DATOS'!$B$3:$B$771=$D$3)*('BASE DE DATOS'!$D$3:$D$771=$D$4)*('BASE DE DATOS'!$H$3:$H$771=$D$5)*('BASE DE DATOS'!$S$3:$S$771=ROWS(B$10:B31)),0),0)),"")</f>
        <v/>
      </c>
      <c r="E31" s="53" t="str">
        <f t="shared" si="0"/>
        <v/>
      </c>
      <c r="F31" s="54" t="str">
        <f>IFERROR(INDEX('BASE DE DATOS'!$O$3:$O$771,MATCH(1,INDEX(('BASE DE DATOS'!$B$3:$B$771=$D$3)*('BASE DE DATOS'!$D$3:$D$771=$D$4)*('BASE DE DATOS'!$H$3:$H$771=$D$5)*('BASE DE DATOS'!$S$3:$S$771=ROWS(B$10:B31)),0),0))+IF(H31="",0,H31),"")</f>
        <v/>
      </c>
      <c r="G31" s="55"/>
      <c r="H31" s="55"/>
      <c r="I31" s="42" t="str">
        <f t="shared" si="1"/>
        <v/>
      </c>
      <c r="J31" s="56" t="str">
        <f>IFERROR(INDEX('BASE DE DATOS'!$P$3:$P$771,MATCH(1,INDEX(('BASE DE DATOS'!$B$3:$B$771=$D$3)*('BASE DE DATOS'!$D$3:$D$771=$D$4)*('BASE DE DATOS'!$H$3:$H$771=$D$5)*('BASE DE DATOS'!$S$3:$S$771=ROWS(B$10:B31)),0),0))+IF(L31="",0,L31),"")</f>
        <v/>
      </c>
      <c r="K31" s="57"/>
      <c r="L31" s="57"/>
      <c r="M31" s="42" t="str">
        <f t="shared" si="2"/>
        <v/>
      </c>
      <c r="N31" s="58" t="str">
        <f>IFERROR(INDEX('BASE DE DATOS'!$Q$3:$Q$771,MATCH(1,INDEX(('BASE DE DATOS'!$B$3:$B$771=$D$3)*('BASE DE DATOS'!$D$3:$D$771=$D$4)*('BASE DE DATOS'!$H$3:$H$771=$D$5)*('BASE DE DATOS'!$S$3:$S$771=ROWS(B$10:B31)),0),0))+IF(P31="",0,P31),"")</f>
        <v/>
      </c>
      <c r="O31" s="59"/>
      <c r="P31" s="59"/>
      <c r="Q31" s="42" t="str">
        <f t="shared" si="3"/>
        <v/>
      </c>
      <c r="R31" s="60" t="str">
        <f>IFERROR(INDEX('BASE DE DATOS'!$R$3:$R$771,MATCH(1,INDEX(('BASE DE DATOS'!$B$3:$B$771=$D$3)*('BASE DE DATOS'!$D$3:$D$771=$D$4)*('BASE DE DATOS'!$H$3:$H$771=$D$5)*('BASE DE DATOS'!$S$3:$S$771=ROWS(B$10:B31)),0),0))+IF(T31="",0,T31),"")</f>
        <v/>
      </c>
      <c r="S31" s="61"/>
      <c r="T31" s="61"/>
      <c r="U31" s="62" t="str">
        <f t="shared" si="4"/>
        <v/>
      </c>
      <c r="V31" s="162" t="str">
        <f t="shared" si="5"/>
        <v/>
      </c>
      <c r="W31" s="162" t="str">
        <f t="shared" si="6"/>
        <v/>
      </c>
      <c r="X31" s="62" t="str">
        <f t="shared" si="7"/>
        <v/>
      </c>
    </row>
    <row r="32" spans="2:24" ht="15" customHeight="1">
      <c r="B32" s="51" t="str">
        <f>IFERROR(INDEX('BASE DE DATOS'!$K$3:$K$771,MATCH(1,INDEX(('BASE DE DATOS'!$B$3:$B$771=$D$3)*('BASE DE DATOS'!$D$3:$D$771=$D$4)*('BASE DE DATOS'!$H$3:$H$771=$D$5)*('BASE DE DATOS'!$S$3:$S$771=ROWS(B$10:B32)),0),0)),"")</f>
        <v/>
      </c>
      <c r="C32" s="52" t="str">
        <f>IFERROR(INDEX('BASE DE DATOS'!$L$3:$L$771,MATCH(1,INDEX(('BASE DE DATOS'!$B$3:$B$771=$D$3)*('BASE DE DATOS'!$D$3:$D$771=$D$4)*('BASE DE DATOS'!$H$3:$H$771=$D$5)*('BASE DE DATOS'!$S$3:$S$771=ROWS(B$10:B32)),0),0)),"")</f>
        <v/>
      </c>
      <c r="D32" s="52" t="str">
        <f>IFERROR(INDEX('BASE DE DATOS'!$M$3:$M$771,MATCH(1,INDEX(('BASE DE DATOS'!$B$3:$B$771=$D$3)*('BASE DE DATOS'!$D$3:$D$771=$D$4)*('BASE DE DATOS'!$H$3:$H$771=$D$5)*('BASE DE DATOS'!$S$3:$S$771=ROWS(B$10:B32)),0),0)),"")</f>
        <v/>
      </c>
      <c r="E32" s="53" t="str">
        <f t="shared" si="0"/>
        <v/>
      </c>
      <c r="F32" s="54" t="str">
        <f>IFERROR(INDEX('BASE DE DATOS'!$O$3:$O$771,MATCH(1,INDEX(('BASE DE DATOS'!$B$3:$B$771=$D$3)*('BASE DE DATOS'!$D$3:$D$771=$D$4)*('BASE DE DATOS'!$H$3:$H$771=$D$5)*('BASE DE DATOS'!$S$3:$S$771=ROWS(B$10:B32)),0),0))+IF(H32="",0,H32),"")</f>
        <v/>
      </c>
      <c r="G32" s="55"/>
      <c r="H32" s="55"/>
      <c r="I32" s="42" t="str">
        <f t="shared" si="1"/>
        <v/>
      </c>
      <c r="J32" s="56" t="str">
        <f>IFERROR(INDEX('BASE DE DATOS'!$P$3:$P$771,MATCH(1,INDEX(('BASE DE DATOS'!$B$3:$B$771=$D$3)*('BASE DE DATOS'!$D$3:$D$771=$D$4)*('BASE DE DATOS'!$H$3:$H$771=$D$5)*('BASE DE DATOS'!$S$3:$S$771=ROWS(B$10:B32)),0),0))+IF(L32="",0,L32),"")</f>
        <v/>
      </c>
      <c r="K32" s="57"/>
      <c r="L32" s="57"/>
      <c r="M32" s="42" t="str">
        <f t="shared" si="2"/>
        <v/>
      </c>
      <c r="N32" s="58" t="str">
        <f>IFERROR(INDEX('BASE DE DATOS'!$Q$3:$Q$771,MATCH(1,INDEX(('BASE DE DATOS'!$B$3:$B$771=$D$3)*('BASE DE DATOS'!$D$3:$D$771=$D$4)*('BASE DE DATOS'!$H$3:$H$771=$D$5)*('BASE DE DATOS'!$S$3:$S$771=ROWS(B$10:B32)),0),0))+IF(P32="",0,P32),"")</f>
        <v/>
      </c>
      <c r="O32" s="59"/>
      <c r="P32" s="59"/>
      <c r="Q32" s="42" t="str">
        <f t="shared" si="3"/>
        <v/>
      </c>
      <c r="R32" s="60" t="str">
        <f>IFERROR(INDEX('BASE DE DATOS'!$R$3:$R$771,MATCH(1,INDEX(('BASE DE DATOS'!$B$3:$B$771=$D$3)*('BASE DE DATOS'!$D$3:$D$771=$D$4)*('BASE DE DATOS'!$H$3:$H$771=$D$5)*('BASE DE DATOS'!$S$3:$S$771=ROWS(B$10:B32)),0),0))+IF(T32="",0,T32),"")</f>
        <v/>
      </c>
      <c r="S32" s="61"/>
      <c r="T32" s="61"/>
      <c r="U32" s="62" t="str">
        <f t="shared" si="4"/>
        <v/>
      </c>
      <c r="V32" s="162" t="str">
        <f t="shared" si="5"/>
        <v/>
      </c>
      <c r="W32" s="162" t="str">
        <f t="shared" si="6"/>
        <v/>
      </c>
      <c r="X32" s="62" t="str">
        <f t="shared" si="7"/>
        <v/>
      </c>
    </row>
    <row r="33" spans="2:24" ht="15" customHeight="1">
      <c r="B33" s="51" t="str">
        <f>IFERROR(INDEX('BASE DE DATOS'!$K$3:$K$771,MATCH(1,INDEX(('BASE DE DATOS'!$B$3:$B$771=$D$3)*('BASE DE DATOS'!$D$3:$D$771=$D$4)*('BASE DE DATOS'!$H$3:$H$771=$D$5)*('BASE DE DATOS'!$S$3:$S$771=ROWS(B$10:B33)),0),0)),"")</f>
        <v/>
      </c>
      <c r="C33" s="52" t="str">
        <f>IFERROR(INDEX('BASE DE DATOS'!$L$3:$L$771,MATCH(1,INDEX(('BASE DE DATOS'!$B$3:$B$771=$D$3)*('BASE DE DATOS'!$D$3:$D$771=$D$4)*('BASE DE DATOS'!$H$3:$H$771=$D$5)*('BASE DE DATOS'!$S$3:$S$771=ROWS(B$10:B33)),0),0)),"")</f>
        <v/>
      </c>
      <c r="D33" s="52" t="str">
        <f>IFERROR(INDEX('BASE DE DATOS'!$M$3:$M$771,MATCH(1,INDEX(('BASE DE DATOS'!$B$3:$B$771=$D$3)*('BASE DE DATOS'!$D$3:$D$771=$D$4)*('BASE DE DATOS'!$H$3:$H$771=$D$5)*('BASE DE DATOS'!$S$3:$S$771=ROWS(B$10:B33)),0),0)),"")</f>
        <v/>
      </c>
      <c r="E33" s="53" t="str">
        <f t="shared" si="0"/>
        <v/>
      </c>
      <c r="F33" s="54" t="str">
        <f>IFERROR(INDEX('BASE DE DATOS'!$O$3:$O$771,MATCH(1,INDEX(('BASE DE DATOS'!$B$3:$B$771=$D$3)*('BASE DE DATOS'!$D$3:$D$771=$D$4)*('BASE DE DATOS'!$H$3:$H$771=$D$5)*('BASE DE DATOS'!$S$3:$S$771=ROWS(B$10:B33)),0),0))+IF(H33="",0,H33),"")</f>
        <v/>
      </c>
      <c r="G33" s="55"/>
      <c r="H33" s="55"/>
      <c r="I33" s="42" t="str">
        <f t="shared" si="1"/>
        <v/>
      </c>
      <c r="J33" s="56" t="str">
        <f>IFERROR(INDEX('BASE DE DATOS'!$P$3:$P$771,MATCH(1,INDEX(('BASE DE DATOS'!$B$3:$B$771=$D$3)*('BASE DE DATOS'!$D$3:$D$771=$D$4)*('BASE DE DATOS'!$H$3:$H$771=$D$5)*('BASE DE DATOS'!$S$3:$S$771=ROWS(B$10:B33)),0),0))+IF(L33="",0,L33),"")</f>
        <v/>
      </c>
      <c r="K33" s="57"/>
      <c r="L33" s="57"/>
      <c r="M33" s="42" t="str">
        <f t="shared" si="2"/>
        <v/>
      </c>
      <c r="N33" s="58" t="str">
        <f>IFERROR(INDEX('BASE DE DATOS'!$Q$3:$Q$771,MATCH(1,INDEX(('BASE DE DATOS'!$B$3:$B$771=$D$3)*('BASE DE DATOS'!$D$3:$D$771=$D$4)*('BASE DE DATOS'!$H$3:$H$771=$D$5)*('BASE DE DATOS'!$S$3:$S$771=ROWS(B$10:B33)),0),0))+IF(P33="",0,P33),"")</f>
        <v/>
      </c>
      <c r="O33" s="59"/>
      <c r="P33" s="59"/>
      <c r="Q33" s="42" t="str">
        <f t="shared" si="3"/>
        <v/>
      </c>
      <c r="R33" s="60" t="str">
        <f>IFERROR(INDEX('BASE DE DATOS'!$R$3:$R$771,MATCH(1,INDEX(('BASE DE DATOS'!$B$3:$B$771=$D$3)*('BASE DE DATOS'!$D$3:$D$771=$D$4)*('BASE DE DATOS'!$H$3:$H$771=$D$5)*('BASE DE DATOS'!$S$3:$S$771=ROWS(B$10:B33)),0),0))+IF(T33="",0,T33),"")</f>
        <v/>
      </c>
      <c r="S33" s="61"/>
      <c r="T33" s="61"/>
      <c r="U33" s="62" t="str">
        <f t="shared" si="4"/>
        <v/>
      </c>
      <c r="V33" s="162" t="str">
        <f t="shared" si="5"/>
        <v/>
      </c>
      <c r="W33" s="162" t="str">
        <f t="shared" si="6"/>
        <v/>
      </c>
      <c r="X33" s="62" t="str">
        <f t="shared" si="7"/>
        <v/>
      </c>
    </row>
    <row r="34" spans="2:24" ht="15" customHeight="1">
      <c r="B34" s="51" t="str">
        <f>IFERROR(INDEX('BASE DE DATOS'!$K$3:$K$771,MATCH(1,INDEX(('BASE DE DATOS'!$B$3:$B$771=$D$3)*('BASE DE DATOS'!$D$3:$D$771=$D$4)*('BASE DE DATOS'!$H$3:$H$771=$D$5)*('BASE DE DATOS'!$S$3:$S$771=ROWS(B$10:B34)),0),0)),"")</f>
        <v/>
      </c>
      <c r="C34" s="52" t="str">
        <f>IFERROR(INDEX('BASE DE DATOS'!$L$3:$L$771,MATCH(1,INDEX(('BASE DE DATOS'!$B$3:$B$771=$D$3)*('BASE DE DATOS'!$D$3:$D$771=$D$4)*('BASE DE DATOS'!$H$3:$H$771=$D$5)*('BASE DE DATOS'!$S$3:$S$771=ROWS(B$10:B34)),0),0)),"")</f>
        <v/>
      </c>
      <c r="D34" s="52" t="str">
        <f>IFERROR(INDEX('BASE DE DATOS'!$M$3:$M$771,MATCH(1,INDEX(('BASE DE DATOS'!$B$3:$B$771=$D$3)*('BASE DE DATOS'!$D$3:$D$771=$D$4)*('BASE DE DATOS'!$H$3:$H$771=$D$5)*('BASE DE DATOS'!$S$3:$S$771=ROWS(B$10:B34)),0),0)),"")</f>
        <v/>
      </c>
      <c r="E34" s="53" t="str">
        <f t="shared" si="0"/>
        <v/>
      </c>
      <c r="F34" s="54" t="str">
        <f>IFERROR(INDEX('BASE DE DATOS'!$O$3:$O$771,MATCH(1,INDEX(('BASE DE DATOS'!$B$3:$B$771=$D$3)*('BASE DE DATOS'!$D$3:$D$771=$D$4)*('BASE DE DATOS'!$H$3:$H$771=$D$5)*('BASE DE DATOS'!$S$3:$S$771=ROWS(B$10:B34)),0),0))+IF(H34="",0,H34),"")</f>
        <v/>
      </c>
      <c r="G34" s="55"/>
      <c r="H34" s="55"/>
      <c r="I34" s="42" t="str">
        <f t="shared" si="1"/>
        <v/>
      </c>
      <c r="J34" s="56" t="str">
        <f>IFERROR(INDEX('BASE DE DATOS'!$P$3:$P$771,MATCH(1,INDEX(('BASE DE DATOS'!$B$3:$B$771=$D$3)*('BASE DE DATOS'!$D$3:$D$771=$D$4)*('BASE DE DATOS'!$H$3:$H$771=$D$5)*('BASE DE DATOS'!$S$3:$S$771=ROWS(B$10:B34)),0),0))+IF(L34="",0,L34),"")</f>
        <v/>
      </c>
      <c r="K34" s="57"/>
      <c r="L34" s="57"/>
      <c r="M34" s="42" t="str">
        <f t="shared" si="2"/>
        <v/>
      </c>
      <c r="N34" s="58" t="str">
        <f>IFERROR(INDEX('BASE DE DATOS'!$Q$3:$Q$771,MATCH(1,INDEX(('BASE DE DATOS'!$B$3:$B$771=$D$3)*('BASE DE DATOS'!$D$3:$D$771=$D$4)*('BASE DE DATOS'!$H$3:$H$771=$D$5)*('BASE DE DATOS'!$S$3:$S$771=ROWS(B$10:B34)),0),0))+IF(P34="",0,P34),"")</f>
        <v/>
      </c>
      <c r="O34" s="59"/>
      <c r="P34" s="59"/>
      <c r="Q34" s="42" t="str">
        <f t="shared" si="3"/>
        <v/>
      </c>
      <c r="R34" s="60" t="str">
        <f>IFERROR(INDEX('BASE DE DATOS'!$R$3:$R$771,MATCH(1,INDEX(('BASE DE DATOS'!$B$3:$B$771=$D$3)*('BASE DE DATOS'!$D$3:$D$771=$D$4)*('BASE DE DATOS'!$H$3:$H$771=$D$5)*('BASE DE DATOS'!$S$3:$S$771=ROWS(B$10:B34)),0),0))+IF(T34="",0,T34),"")</f>
        <v/>
      </c>
      <c r="S34" s="61"/>
      <c r="T34" s="61"/>
      <c r="U34" s="62" t="str">
        <f t="shared" si="4"/>
        <v/>
      </c>
      <c r="V34" s="162" t="str">
        <f t="shared" si="5"/>
        <v/>
      </c>
      <c r="W34" s="162" t="str">
        <f t="shared" si="6"/>
        <v/>
      </c>
      <c r="X34" s="62" t="str">
        <f t="shared" si="7"/>
        <v/>
      </c>
    </row>
    <row r="35" spans="2:24" ht="15" customHeight="1">
      <c r="B35" s="51" t="str">
        <f>IFERROR(INDEX('BASE DE DATOS'!$K$3:$K$771,MATCH(1,INDEX(('BASE DE DATOS'!$B$3:$B$771=$D$3)*('BASE DE DATOS'!$D$3:$D$771=$D$4)*('BASE DE DATOS'!$H$3:$H$771=$D$5)*('BASE DE DATOS'!$S$3:$S$771=ROWS(B$10:B35)),0),0)),"")</f>
        <v/>
      </c>
      <c r="C35" s="52" t="str">
        <f>IFERROR(INDEX('BASE DE DATOS'!$L$3:$L$771,MATCH(1,INDEX(('BASE DE DATOS'!$B$3:$B$771=$D$3)*('BASE DE DATOS'!$D$3:$D$771=$D$4)*('BASE DE DATOS'!$H$3:$H$771=$D$5)*('BASE DE DATOS'!$S$3:$S$771=ROWS(B$10:B35)),0),0)),"")</f>
        <v/>
      </c>
      <c r="D35" s="52" t="str">
        <f>IFERROR(INDEX('BASE DE DATOS'!$M$3:$M$771,MATCH(1,INDEX(('BASE DE DATOS'!$B$3:$B$771=$D$3)*('BASE DE DATOS'!$D$3:$D$771=$D$4)*('BASE DE DATOS'!$H$3:$H$771=$D$5)*('BASE DE DATOS'!$S$3:$S$771=ROWS(B$10:B35)),0),0)),"")</f>
        <v/>
      </c>
      <c r="E35" s="53" t="str">
        <f t="shared" si="0"/>
        <v/>
      </c>
      <c r="F35" s="54" t="str">
        <f>IFERROR(INDEX('BASE DE DATOS'!$O$3:$O$771,MATCH(1,INDEX(('BASE DE DATOS'!$B$3:$B$771=$D$3)*('BASE DE DATOS'!$D$3:$D$771=$D$4)*('BASE DE DATOS'!$H$3:$H$771=$D$5)*('BASE DE DATOS'!$S$3:$S$771=ROWS(B$10:B35)),0),0))+IF(H35="",0,H35),"")</f>
        <v/>
      </c>
      <c r="G35" s="55"/>
      <c r="H35" s="55"/>
      <c r="I35" s="42" t="str">
        <f t="shared" si="1"/>
        <v/>
      </c>
      <c r="J35" s="56" t="str">
        <f>IFERROR(INDEX('BASE DE DATOS'!$P$3:$P$771,MATCH(1,INDEX(('BASE DE DATOS'!$B$3:$B$771=$D$3)*('BASE DE DATOS'!$D$3:$D$771=$D$4)*('BASE DE DATOS'!$H$3:$H$771=$D$5)*('BASE DE DATOS'!$S$3:$S$771=ROWS(B$10:B35)),0),0))+IF(L35="",0,L35),"")</f>
        <v/>
      </c>
      <c r="K35" s="57"/>
      <c r="L35" s="57"/>
      <c r="M35" s="42" t="str">
        <f t="shared" si="2"/>
        <v/>
      </c>
      <c r="N35" s="58" t="str">
        <f>IFERROR(INDEX('BASE DE DATOS'!$Q$3:$Q$771,MATCH(1,INDEX(('BASE DE DATOS'!$B$3:$B$771=$D$3)*('BASE DE DATOS'!$D$3:$D$771=$D$4)*('BASE DE DATOS'!$H$3:$H$771=$D$5)*('BASE DE DATOS'!$S$3:$S$771=ROWS(B$10:B35)),0),0))+IF(P35="",0,P35),"")</f>
        <v/>
      </c>
      <c r="O35" s="59"/>
      <c r="P35" s="59"/>
      <c r="Q35" s="42" t="str">
        <f t="shared" si="3"/>
        <v/>
      </c>
      <c r="R35" s="60" t="str">
        <f>IFERROR(INDEX('BASE DE DATOS'!$R$3:$R$771,MATCH(1,INDEX(('BASE DE DATOS'!$B$3:$B$771=$D$3)*('BASE DE DATOS'!$D$3:$D$771=$D$4)*('BASE DE DATOS'!$H$3:$H$771=$D$5)*('BASE DE DATOS'!$S$3:$S$771=ROWS(B$10:B35)),0),0))+IF(T35="",0,T35),"")</f>
        <v/>
      </c>
      <c r="S35" s="61"/>
      <c r="T35" s="61"/>
      <c r="U35" s="62" t="str">
        <f t="shared" si="4"/>
        <v/>
      </c>
      <c r="V35" s="162" t="str">
        <f t="shared" si="5"/>
        <v/>
      </c>
      <c r="W35" s="162" t="str">
        <f t="shared" si="6"/>
        <v/>
      </c>
      <c r="X35" s="62" t="str">
        <f t="shared" si="7"/>
        <v/>
      </c>
    </row>
    <row r="36" spans="2:24" ht="15" customHeight="1">
      <c r="B36" s="51" t="str">
        <f>IFERROR(INDEX('BASE DE DATOS'!$K$3:$K$771,MATCH(1,INDEX(('BASE DE DATOS'!$B$3:$B$771=$D$3)*('BASE DE DATOS'!$D$3:$D$771=$D$4)*('BASE DE DATOS'!$H$3:$H$771=$D$5)*('BASE DE DATOS'!$S$3:$S$771=ROWS(B$10:B36)),0),0)),"")</f>
        <v/>
      </c>
      <c r="C36" s="52" t="str">
        <f>IFERROR(INDEX('BASE DE DATOS'!$L$3:$L$771,MATCH(1,INDEX(('BASE DE DATOS'!$B$3:$B$771=$D$3)*('BASE DE DATOS'!$D$3:$D$771=$D$4)*('BASE DE DATOS'!$H$3:$H$771=$D$5)*('BASE DE DATOS'!$S$3:$S$771=ROWS(B$10:B36)),0),0)),"")</f>
        <v/>
      </c>
      <c r="D36" s="52" t="str">
        <f>IFERROR(INDEX('BASE DE DATOS'!$M$3:$M$771,MATCH(1,INDEX(('BASE DE DATOS'!$B$3:$B$771=$D$3)*('BASE DE DATOS'!$D$3:$D$771=$D$4)*('BASE DE DATOS'!$H$3:$H$771=$D$5)*('BASE DE DATOS'!$S$3:$S$771=ROWS(B$10:B36)),0),0)),"")</f>
        <v/>
      </c>
      <c r="E36" s="53" t="str">
        <f t="shared" si="0"/>
        <v/>
      </c>
      <c r="F36" s="54" t="str">
        <f>IFERROR(INDEX('BASE DE DATOS'!$O$3:$O$771,MATCH(1,INDEX(('BASE DE DATOS'!$B$3:$B$771=$D$3)*('BASE DE DATOS'!$D$3:$D$771=$D$4)*('BASE DE DATOS'!$H$3:$H$771=$D$5)*('BASE DE DATOS'!$S$3:$S$771=ROWS(B$10:B36)),0),0))+IF(H36="",0,H36),"")</f>
        <v/>
      </c>
      <c r="G36" s="55"/>
      <c r="H36" s="55"/>
      <c r="I36" s="42" t="str">
        <f t="shared" si="1"/>
        <v/>
      </c>
      <c r="J36" s="56" t="str">
        <f>IFERROR(INDEX('BASE DE DATOS'!$P$3:$P$771,MATCH(1,INDEX(('BASE DE DATOS'!$B$3:$B$771=$D$3)*('BASE DE DATOS'!$D$3:$D$771=$D$4)*('BASE DE DATOS'!$H$3:$H$771=$D$5)*('BASE DE DATOS'!$S$3:$S$771=ROWS(B$10:B36)),0),0))+IF(L36="",0,L36),"")</f>
        <v/>
      </c>
      <c r="K36" s="57"/>
      <c r="L36" s="57"/>
      <c r="M36" s="42" t="str">
        <f t="shared" si="2"/>
        <v/>
      </c>
      <c r="N36" s="58" t="str">
        <f>IFERROR(INDEX('BASE DE DATOS'!$Q$3:$Q$771,MATCH(1,INDEX(('BASE DE DATOS'!$B$3:$B$771=$D$3)*('BASE DE DATOS'!$D$3:$D$771=$D$4)*('BASE DE DATOS'!$H$3:$H$771=$D$5)*('BASE DE DATOS'!$S$3:$S$771=ROWS(B$10:B36)),0),0))+IF(P36="",0,P36),"")</f>
        <v/>
      </c>
      <c r="O36" s="59"/>
      <c r="P36" s="59"/>
      <c r="Q36" s="42" t="str">
        <f t="shared" si="3"/>
        <v/>
      </c>
      <c r="R36" s="60" t="str">
        <f>IFERROR(INDEX('BASE DE DATOS'!$R$3:$R$771,MATCH(1,INDEX(('BASE DE DATOS'!$B$3:$B$771=$D$3)*('BASE DE DATOS'!$D$3:$D$771=$D$4)*('BASE DE DATOS'!$H$3:$H$771=$D$5)*('BASE DE DATOS'!$S$3:$S$771=ROWS(B$10:B36)),0),0))+IF(T36="",0,T36),"")</f>
        <v/>
      </c>
      <c r="S36" s="61"/>
      <c r="T36" s="61"/>
      <c r="U36" s="62" t="str">
        <f t="shared" si="4"/>
        <v/>
      </c>
      <c r="V36" s="162" t="str">
        <f t="shared" si="5"/>
        <v/>
      </c>
      <c r="W36" s="162" t="str">
        <f t="shared" si="6"/>
        <v/>
      </c>
      <c r="X36" s="62" t="str">
        <f t="shared" si="7"/>
        <v/>
      </c>
    </row>
    <row r="37" spans="2:24" ht="15" customHeight="1">
      <c r="B37" s="51" t="str">
        <f>IFERROR(INDEX('BASE DE DATOS'!$K$3:$K$771,MATCH(1,INDEX(('BASE DE DATOS'!$B$3:$B$771=$D$3)*('BASE DE DATOS'!$D$3:$D$771=$D$4)*('BASE DE DATOS'!$H$3:$H$771=$D$5)*('BASE DE DATOS'!$S$3:$S$771=ROWS(B$10:B37)),0),0)),"")</f>
        <v/>
      </c>
      <c r="C37" s="52" t="str">
        <f>IFERROR(INDEX('BASE DE DATOS'!$L$3:$L$771,MATCH(1,INDEX(('BASE DE DATOS'!$B$3:$B$771=$D$3)*('BASE DE DATOS'!$D$3:$D$771=$D$4)*('BASE DE DATOS'!$H$3:$H$771=$D$5)*('BASE DE DATOS'!$S$3:$S$771=ROWS(B$10:B37)),0),0)),"")</f>
        <v/>
      </c>
      <c r="D37" s="52" t="str">
        <f>IFERROR(INDEX('BASE DE DATOS'!$M$3:$M$771,MATCH(1,INDEX(('BASE DE DATOS'!$B$3:$B$771=$D$3)*('BASE DE DATOS'!$D$3:$D$771=$D$4)*('BASE DE DATOS'!$H$3:$H$771=$D$5)*('BASE DE DATOS'!$S$3:$S$771=ROWS(B$10:B37)),0),0)),"")</f>
        <v/>
      </c>
      <c r="E37" s="53" t="str">
        <f t="shared" si="0"/>
        <v/>
      </c>
      <c r="F37" s="54" t="str">
        <f>IFERROR(INDEX('BASE DE DATOS'!$O$3:$O$771,MATCH(1,INDEX(('BASE DE DATOS'!$B$3:$B$771=$D$3)*('BASE DE DATOS'!$D$3:$D$771=$D$4)*('BASE DE DATOS'!$H$3:$H$771=$D$5)*('BASE DE DATOS'!$S$3:$S$771=ROWS(B$10:B37)),0),0))+IF(H37="",0,H37),"")</f>
        <v/>
      </c>
      <c r="G37" s="55"/>
      <c r="H37" s="55"/>
      <c r="I37" s="42" t="str">
        <f t="shared" si="1"/>
        <v/>
      </c>
      <c r="J37" s="56" t="str">
        <f>IFERROR(INDEX('BASE DE DATOS'!$P$3:$P$771,MATCH(1,INDEX(('BASE DE DATOS'!$B$3:$B$771=$D$3)*('BASE DE DATOS'!$D$3:$D$771=$D$4)*('BASE DE DATOS'!$H$3:$H$771=$D$5)*('BASE DE DATOS'!$S$3:$S$771=ROWS(B$10:B37)),0),0))+IF(L37="",0,L37),"")</f>
        <v/>
      </c>
      <c r="K37" s="57"/>
      <c r="L37" s="57"/>
      <c r="M37" s="42" t="str">
        <f t="shared" si="2"/>
        <v/>
      </c>
      <c r="N37" s="58" t="str">
        <f>IFERROR(INDEX('BASE DE DATOS'!$Q$3:$Q$771,MATCH(1,INDEX(('BASE DE DATOS'!$B$3:$B$771=$D$3)*('BASE DE DATOS'!$D$3:$D$771=$D$4)*('BASE DE DATOS'!$H$3:$H$771=$D$5)*('BASE DE DATOS'!$S$3:$S$771=ROWS(B$10:B37)),0),0))+IF(P37="",0,P37),"")</f>
        <v/>
      </c>
      <c r="O37" s="59"/>
      <c r="P37" s="59"/>
      <c r="Q37" s="42" t="str">
        <f t="shared" si="3"/>
        <v/>
      </c>
      <c r="R37" s="60" t="str">
        <f>IFERROR(INDEX('BASE DE DATOS'!$R$3:$R$771,MATCH(1,INDEX(('BASE DE DATOS'!$B$3:$B$771=$D$3)*('BASE DE DATOS'!$D$3:$D$771=$D$4)*('BASE DE DATOS'!$H$3:$H$771=$D$5)*('BASE DE DATOS'!$S$3:$S$771=ROWS(B$10:B37)),0),0))+IF(T37="",0,T37),"")</f>
        <v/>
      </c>
      <c r="S37" s="61"/>
      <c r="T37" s="61"/>
      <c r="U37" s="62" t="str">
        <f t="shared" si="4"/>
        <v/>
      </c>
      <c r="V37" s="162" t="str">
        <f t="shared" si="5"/>
        <v/>
      </c>
      <c r="W37" s="162" t="str">
        <f t="shared" si="6"/>
        <v/>
      </c>
      <c r="X37" s="62" t="str">
        <f t="shared" si="7"/>
        <v/>
      </c>
    </row>
    <row r="38" spans="2:24" ht="15" customHeight="1">
      <c r="B38" s="51" t="str">
        <f>IFERROR(INDEX('BASE DE DATOS'!$K$3:$K$771,MATCH(1,INDEX(('BASE DE DATOS'!$B$3:$B$771=$D$3)*('BASE DE DATOS'!$D$3:$D$771=$D$4)*('BASE DE DATOS'!$H$3:$H$771=$D$5)*('BASE DE DATOS'!$S$3:$S$771=ROWS(B$10:B38)),0),0)),"")</f>
        <v/>
      </c>
      <c r="C38" s="52" t="str">
        <f>IFERROR(INDEX('BASE DE DATOS'!$L$3:$L$771,MATCH(1,INDEX(('BASE DE DATOS'!$B$3:$B$771=$D$3)*('BASE DE DATOS'!$D$3:$D$771=$D$4)*('BASE DE DATOS'!$H$3:$H$771=$D$5)*('BASE DE DATOS'!$S$3:$S$771=ROWS(B$10:B38)),0),0)),"")</f>
        <v/>
      </c>
      <c r="D38" s="52" t="str">
        <f>IFERROR(INDEX('BASE DE DATOS'!$M$3:$M$771,MATCH(1,INDEX(('BASE DE DATOS'!$B$3:$B$771=$D$3)*('BASE DE DATOS'!$D$3:$D$771=$D$4)*('BASE DE DATOS'!$H$3:$H$771=$D$5)*('BASE DE DATOS'!$S$3:$S$771=ROWS(B$10:B38)),0),0)),"")</f>
        <v/>
      </c>
      <c r="E38" s="53" t="str">
        <f t="shared" si="0"/>
        <v/>
      </c>
      <c r="F38" s="54" t="str">
        <f>IFERROR(INDEX('BASE DE DATOS'!$O$3:$O$771,MATCH(1,INDEX(('BASE DE DATOS'!$B$3:$B$771=$D$3)*('BASE DE DATOS'!$D$3:$D$771=$D$4)*('BASE DE DATOS'!$H$3:$H$771=$D$5)*('BASE DE DATOS'!$S$3:$S$771=ROWS(B$10:B38)),0),0))+IF(H38="",0,H38),"")</f>
        <v/>
      </c>
      <c r="G38" s="55"/>
      <c r="H38" s="55"/>
      <c r="I38" s="42" t="str">
        <f t="shared" si="1"/>
        <v/>
      </c>
      <c r="J38" s="56" t="str">
        <f>IFERROR(INDEX('BASE DE DATOS'!$P$3:$P$771,MATCH(1,INDEX(('BASE DE DATOS'!$B$3:$B$771=$D$3)*('BASE DE DATOS'!$D$3:$D$771=$D$4)*('BASE DE DATOS'!$H$3:$H$771=$D$5)*('BASE DE DATOS'!$S$3:$S$771=ROWS(B$10:B38)),0),0))+IF(L38="",0,L38),"")</f>
        <v/>
      </c>
      <c r="K38" s="57"/>
      <c r="L38" s="57"/>
      <c r="M38" s="42" t="str">
        <f t="shared" si="2"/>
        <v/>
      </c>
      <c r="N38" s="58" t="str">
        <f>IFERROR(INDEX('BASE DE DATOS'!$Q$3:$Q$771,MATCH(1,INDEX(('BASE DE DATOS'!$B$3:$B$771=$D$3)*('BASE DE DATOS'!$D$3:$D$771=$D$4)*('BASE DE DATOS'!$H$3:$H$771=$D$5)*('BASE DE DATOS'!$S$3:$S$771=ROWS(B$10:B38)),0),0))+IF(P38="",0,P38),"")</f>
        <v/>
      </c>
      <c r="O38" s="59"/>
      <c r="P38" s="59"/>
      <c r="Q38" s="42" t="str">
        <f t="shared" si="3"/>
        <v/>
      </c>
      <c r="R38" s="60" t="str">
        <f>IFERROR(INDEX('BASE DE DATOS'!$R$3:$R$771,MATCH(1,INDEX(('BASE DE DATOS'!$B$3:$B$771=$D$3)*('BASE DE DATOS'!$D$3:$D$771=$D$4)*('BASE DE DATOS'!$H$3:$H$771=$D$5)*('BASE DE DATOS'!$S$3:$S$771=ROWS(B$10:B38)),0),0))+IF(T38="",0,T38),"")</f>
        <v/>
      </c>
      <c r="S38" s="61"/>
      <c r="T38" s="61"/>
      <c r="U38" s="62" t="str">
        <f t="shared" si="4"/>
        <v/>
      </c>
      <c r="V38" s="162" t="str">
        <f t="shared" si="5"/>
        <v/>
      </c>
      <c r="W38" s="162" t="str">
        <f t="shared" si="6"/>
        <v/>
      </c>
      <c r="X38" s="62" t="str">
        <f t="shared" si="7"/>
        <v/>
      </c>
    </row>
    <row r="39" spans="2:24" ht="15" customHeight="1">
      <c r="B39" s="51" t="str">
        <f>IFERROR(INDEX('BASE DE DATOS'!$K$3:$K$771,MATCH(1,INDEX(('BASE DE DATOS'!$B$3:$B$771=$D$3)*('BASE DE DATOS'!$D$3:$D$771=$D$4)*('BASE DE DATOS'!$H$3:$H$771=$D$5)*('BASE DE DATOS'!$S$3:$S$771=ROWS(B$10:B39)),0),0)),"")</f>
        <v/>
      </c>
      <c r="C39" s="52" t="str">
        <f>IFERROR(INDEX('BASE DE DATOS'!$L$3:$L$771,MATCH(1,INDEX(('BASE DE DATOS'!$B$3:$B$771=$D$3)*('BASE DE DATOS'!$D$3:$D$771=$D$4)*('BASE DE DATOS'!$H$3:$H$771=$D$5)*('BASE DE DATOS'!$S$3:$S$771=ROWS(B$10:B39)),0),0)),"")</f>
        <v/>
      </c>
      <c r="D39" s="52" t="str">
        <f>IFERROR(INDEX('BASE DE DATOS'!$M$3:$M$771,MATCH(1,INDEX(('BASE DE DATOS'!$B$3:$B$771=$D$3)*('BASE DE DATOS'!$D$3:$D$771=$D$4)*('BASE DE DATOS'!$H$3:$H$771=$D$5)*('BASE DE DATOS'!$S$3:$S$771=ROWS(B$10:B39)),0),0)),"")</f>
        <v/>
      </c>
      <c r="E39" s="53" t="str">
        <f t="shared" si="0"/>
        <v/>
      </c>
      <c r="F39" s="54" t="str">
        <f>IFERROR(INDEX('BASE DE DATOS'!$O$3:$O$771,MATCH(1,INDEX(('BASE DE DATOS'!$B$3:$B$771=$D$3)*('BASE DE DATOS'!$D$3:$D$771=$D$4)*('BASE DE DATOS'!$H$3:$H$771=$D$5)*('BASE DE DATOS'!$S$3:$S$771=ROWS(B$10:B39)),0),0))+IF(H39="",0,H39),"")</f>
        <v/>
      </c>
      <c r="G39" s="55"/>
      <c r="H39" s="55"/>
      <c r="I39" s="42" t="str">
        <f t="shared" si="1"/>
        <v/>
      </c>
      <c r="J39" s="56" t="str">
        <f>IFERROR(INDEX('BASE DE DATOS'!$P$3:$P$771,MATCH(1,INDEX(('BASE DE DATOS'!$B$3:$B$771=$D$3)*('BASE DE DATOS'!$D$3:$D$771=$D$4)*('BASE DE DATOS'!$H$3:$H$771=$D$5)*('BASE DE DATOS'!$S$3:$S$771=ROWS(B$10:B39)),0),0))+IF(L39="",0,L39),"")</f>
        <v/>
      </c>
      <c r="K39" s="57"/>
      <c r="L39" s="57"/>
      <c r="M39" s="42" t="str">
        <f t="shared" si="2"/>
        <v/>
      </c>
      <c r="N39" s="58" t="str">
        <f>IFERROR(INDEX('BASE DE DATOS'!$Q$3:$Q$771,MATCH(1,INDEX(('BASE DE DATOS'!$B$3:$B$771=$D$3)*('BASE DE DATOS'!$D$3:$D$771=$D$4)*('BASE DE DATOS'!$H$3:$H$771=$D$5)*('BASE DE DATOS'!$S$3:$S$771=ROWS(B$10:B39)),0),0))+IF(P39="",0,P39),"")</f>
        <v/>
      </c>
      <c r="O39" s="59"/>
      <c r="P39" s="59"/>
      <c r="Q39" s="42" t="str">
        <f t="shared" si="3"/>
        <v/>
      </c>
      <c r="R39" s="60" t="str">
        <f>IFERROR(INDEX('BASE DE DATOS'!$R$3:$R$771,MATCH(1,INDEX(('BASE DE DATOS'!$B$3:$B$771=$D$3)*('BASE DE DATOS'!$D$3:$D$771=$D$4)*('BASE DE DATOS'!$H$3:$H$771=$D$5)*('BASE DE DATOS'!$S$3:$S$771=ROWS(B$10:B39)),0),0))+IF(T39="",0,T39),"")</f>
        <v/>
      </c>
      <c r="S39" s="61"/>
      <c r="T39" s="61"/>
      <c r="U39" s="62" t="str">
        <f t="shared" si="4"/>
        <v/>
      </c>
      <c r="V39" s="162" t="str">
        <f t="shared" si="5"/>
        <v/>
      </c>
      <c r="W39" s="162" t="str">
        <f t="shared" si="6"/>
        <v/>
      </c>
      <c r="X39" s="62" t="str">
        <f t="shared" si="7"/>
        <v/>
      </c>
    </row>
    <row r="40" spans="2:24" ht="15" customHeight="1">
      <c r="B40" s="51" t="str">
        <f>IFERROR(INDEX('BASE DE DATOS'!$K$3:$K$771,MATCH(1,INDEX(('BASE DE DATOS'!$B$3:$B$771=$D$3)*('BASE DE DATOS'!$D$3:$D$771=$D$4)*('BASE DE DATOS'!$H$3:$H$771=$D$5)*('BASE DE DATOS'!$S$3:$S$771=ROWS(B$10:B40)),0),0)),"")</f>
        <v/>
      </c>
      <c r="C40" s="52" t="str">
        <f>IFERROR(INDEX('BASE DE DATOS'!$L$3:$L$771,MATCH(1,INDEX(('BASE DE DATOS'!$B$3:$B$771=$D$3)*('BASE DE DATOS'!$D$3:$D$771=$D$4)*('BASE DE DATOS'!$H$3:$H$771=$D$5)*('BASE DE DATOS'!$S$3:$S$771=ROWS(B$10:B40)),0),0)),"")</f>
        <v/>
      </c>
      <c r="D40" s="52" t="str">
        <f>IFERROR(INDEX('BASE DE DATOS'!$M$3:$M$771,MATCH(1,INDEX(('BASE DE DATOS'!$B$3:$B$771=$D$3)*('BASE DE DATOS'!$D$3:$D$771=$D$4)*('BASE DE DATOS'!$H$3:$H$771=$D$5)*('BASE DE DATOS'!$S$3:$S$771=ROWS(B$10:B40)),0),0)),"")</f>
        <v/>
      </c>
      <c r="E40" s="53" t="str">
        <f t="shared" si="0"/>
        <v/>
      </c>
      <c r="F40" s="54" t="str">
        <f>IFERROR(INDEX('BASE DE DATOS'!$O$3:$O$771,MATCH(1,INDEX(('BASE DE DATOS'!$B$3:$B$771=$D$3)*('BASE DE DATOS'!$D$3:$D$771=$D$4)*('BASE DE DATOS'!$H$3:$H$771=$D$5)*('BASE DE DATOS'!$S$3:$S$771=ROWS(B$10:B40)),0),0))+IF(H40="",0,H40),"")</f>
        <v/>
      </c>
      <c r="G40" s="55"/>
      <c r="H40" s="55"/>
      <c r="I40" s="42" t="str">
        <f t="shared" si="1"/>
        <v/>
      </c>
      <c r="J40" s="56" t="str">
        <f>IFERROR(INDEX('BASE DE DATOS'!$P$3:$P$771,MATCH(1,INDEX(('BASE DE DATOS'!$B$3:$B$771=$D$3)*('BASE DE DATOS'!$D$3:$D$771=$D$4)*('BASE DE DATOS'!$H$3:$H$771=$D$5)*('BASE DE DATOS'!$S$3:$S$771=ROWS(B$10:B40)),0),0))+IF(L40="",0,L40),"")</f>
        <v/>
      </c>
      <c r="K40" s="57"/>
      <c r="L40" s="57"/>
      <c r="M40" s="42" t="str">
        <f t="shared" si="2"/>
        <v/>
      </c>
      <c r="N40" s="58" t="str">
        <f>IFERROR(INDEX('BASE DE DATOS'!$Q$3:$Q$771,MATCH(1,INDEX(('BASE DE DATOS'!$B$3:$B$771=$D$3)*('BASE DE DATOS'!$D$3:$D$771=$D$4)*('BASE DE DATOS'!$H$3:$H$771=$D$5)*('BASE DE DATOS'!$S$3:$S$771=ROWS(B$10:B40)),0),0))+IF(P40="",0,P40),"")</f>
        <v/>
      </c>
      <c r="O40" s="59"/>
      <c r="P40" s="59"/>
      <c r="Q40" s="42" t="str">
        <f t="shared" si="3"/>
        <v/>
      </c>
      <c r="R40" s="60" t="str">
        <f>IFERROR(INDEX('BASE DE DATOS'!$R$3:$R$771,MATCH(1,INDEX(('BASE DE DATOS'!$B$3:$B$771=$D$3)*('BASE DE DATOS'!$D$3:$D$771=$D$4)*('BASE DE DATOS'!$H$3:$H$771=$D$5)*('BASE DE DATOS'!$S$3:$S$771=ROWS(B$10:B40)),0),0))+IF(T40="",0,T40),"")</f>
        <v/>
      </c>
      <c r="S40" s="61"/>
      <c r="T40" s="61"/>
      <c r="U40" s="62" t="str">
        <f t="shared" si="4"/>
        <v/>
      </c>
      <c r="V40" s="162" t="str">
        <f t="shared" si="5"/>
        <v/>
      </c>
      <c r="W40" s="162" t="str">
        <f t="shared" si="6"/>
        <v/>
      </c>
      <c r="X40" s="62" t="str">
        <f t="shared" si="7"/>
        <v/>
      </c>
    </row>
    <row r="41" spans="2:24" ht="15" customHeight="1">
      <c r="B41" s="51" t="str">
        <f>IFERROR(INDEX('BASE DE DATOS'!$K$3:$K$771,MATCH(1,INDEX(('BASE DE DATOS'!$B$3:$B$771=$D$3)*('BASE DE DATOS'!$D$3:$D$771=$D$4)*('BASE DE DATOS'!$H$3:$H$771=$D$5)*('BASE DE DATOS'!$S$3:$S$771=ROWS(B$10:B41)),0),0)),"")</f>
        <v/>
      </c>
      <c r="C41" s="52" t="str">
        <f>IFERROR(INDEX('BASE DE DATOS'!$L$3:$L$771,MATCH(1,INDEX(('BASE DE DATOS'!$B$3:$B$771=$D$3)*('BASE DE DATOS'!$D$3:$D$771=$D$4)*('BASE DE DATOS'!$H$3:$H$771=$D$5)*('BASE DE DATOS'!$S$3:$S$771=ROWS(B$10:B41)),0),0)),"")</f>
        <v/>
      </c>
      <c r="D41" s="52" t="str">
        <f>IFERROR(INDEX('BASE DE DATOS'!$M$3:$M$771,MATCH(1,INDEX(('BASE DE DATOS'!$B$3:$B$771=$D$3)*('BASE DE DATOS'!$D$3:$D$771=$D$4)*('BASE DE DATOS'!$H$3:$H$771=$D$5)*('BASE DE DATOS'!$S$3:$S$771=ROWS(B$10:B41)),0),0)),"")</f>
        <v/>
      </c>
      <c r="E41" s="53" t="str">
        <f t="shared" si="0"/>
        <v/>
      </c>
      <c r="F41" s="54" t="str">
        <f>IFERROR(INDEX('BASE DE DATOS'!$O$3:$O$771,MATCH(1,INDEX(('BASE DE DATOS'!$B$3:$B$771=$D$3)*('BASE DE DATOS'!$D$3:$D$771=$D$4)*('BASE DE DATOS'!$H$3:$H$771=$D$5)*('BASE DE DATOS'!$S$3:$S$771=ROWS(B$10:B41)),0),0))+IF(H41="",0,H41),"")</f>
        <v/>
      </c>
      <c r="G41" s="55"/>
      <c r="H41" s="55"/>
      <c r="I41" s="42" t="str">
        <f t="shared" si="1"/>
        <v/>
      </c>
      <c r="J41" s="56" t="str">
        <f>IFERROR(INDEX('BASE DE DATOS'!$P$3:$P$771,MATCH(1,INDEX(('BASE DE DATOS'!$B$3:$B$771=$D$3)*('BASE DE DATOS'!$D$3:$D$771=$D$4)*('BASE DE DATOS'!$H$3:$H$771=$D$5)*('BASE DE DATOS'!$S$3:$S$771=ROWS(B$10:B41)),0),0))+IF(L41="",0,L41),"")</f>
        <v/>
      </c>
      <c r="K41" s="57"/>
      <c r="L41" s="57"/>
      <c r="M41" s="42" t="str">
        <f t="shared" si="2"/>
        <v/>
      </c>
      <c r="N41" s="58" t="str">
        <f>IFERROR(INDEX('BASE DE DATOS'!$Q$3:$Q$771,MATCH(1,INDEX(('BASE DE DATOS'!$B$3:$B$771=$D$3)*('BASE DE DATOS'!$D$3:$D$771=$D$4)*('BASE DE DATOS'!$H$3:$H$771=$D$5)*('BASE DE DATOS'!$S$3:$S$771=ROWS(B$10:B41)),0),0))+IF(P41="",0,P41),"")</f>
        <v/>
      </c>
      <c r="O41" s="59"/>
      <c r="P41" s="59"/>
      <c r="Q41" s="42" t="str">
        <f t="shared" si="3"/>
        <v/>
      </c>
      <c r="R41" s="60" t="str">
        <f>IFERROR(INDEX('BASE DE DATOS'!$R$3:$R$771,MATCH(1,INDEX(('BASE DE DATOS'!$B$3:$B$771=$D$3)*('BASE DE DATOS'!$D$3:$D$771=$D$4)*('BASE DE DATOS'!$H$3:$H$771=$D$5)*('BASE DE DATOS'!$S$3:$S$771=ROWS(B$10:B41)),0),0))+IF(T41="",0,T41),"")</f>
        <v/>
      </c>
      <c r="S41" s="61"/>
      <c r="T41" s="61"/>
      <c r="U41" s="62" t="str">
        <f t="shared" si="4"/>
        <v/>
      </c>
      <c r="V41" s="162" t="str">
        <f t="shared" si="5"/>
        <v/>
      </c>
      <c r="W41" s="162" t="str">
        <f t="shared" si="6"/>
        <v/>
      </c>
      <c r="X41" s="62" t="str">
        <f t="shared" si="7"/>
        <v/>
      </c>
    </row>
    <row r="42" spans="2:24" ht="15.75" customHeight="1">
      <c r="B42" s="63" t="str">
        <f>IFERROR(INDEX('BASE DE DATOS'!$K$3:$K$771,MATCH(1,INDEX(('BASE DE DATOS'!$B$3:$B$771=$D$3)*('BASE DE DATOS'!$D$3:$D$771=$D$4)*('BASE DE DATOS'!$H$3:$H$771=$D$5)*('BASE DE DATOS'!$S$3:$S$771=ROWS(B$10:B42)),0),0)),"")</f>
        <v/>
      </c>
      <c r="C42" s="64" t="str">
        <f>IFERROR(INDEX('BASE DE DATOS'!$L$3:$L$771,MATCH(1,INDEX(('BASE DE DATOS'!$B$3:$B$771=$D$3)*('BASE DE DATOS'!$D$3:$D$771=$D$4)*('BASE DE DATOS'!$H$3:$H$771=$D$5)*('BASE DE DATOS'!$S$3:$S$771=ROWS(B$10:B42)),0),0)),"")</f>
        <v/>
      </c>
      <c r="D42" s="64" t="str">
        <f>IFERROR(INDEX('BASE DE DATOS'!$M$3:$M$771,MATCH(1,INDEX(('BASE DE DATOS'!$B$3:$B$771=$D$3)*('BASE DE DATOS'!$D$3:$D$771=$D$4)*('BASE DE DATOS'!$H$3:$H$771=$D$5)*('BASE DE DATOS'!$S$3:$S$771=ROWS(B$10:B42)),0),0)),"")</f>
        <v/>
      </c>
      <c r="E42" s="65" t="str">
        <f t="shared" si="0"/>
        <v/>
      </c>
      <c r="F42" s="66" t="str">
        <f>IFERROR(INDEX('BASE DE DATOS'!$O$3:$O$771,MATCH(1,INDEX(('BASE DE DATOS'!$B$3:$B$771=$D$3)*('BASE DE DATOS'!$D$3:$D$771=$D$4)*('BASE DE DATOS'!$H$3:$H$771=$D$5)*('BASE DE DATOS'!$S$3:$S$771=ROWS(B$10:B42)),0),0))+IF(H42="",0,H42),"")</f>
        <v/>
      </c>
      <c r="G42" s="67"/>
      <c r="H42" s="67"/>
      <c r="I42" s="68" t="str">
        <f t="shared" si="1"/>
        <v/>
      </c>
      <c r="J42" s="69" t="str">
        <f>IFERROR(INDEX('BASE DE DATOS'!$P$3:$P$771,MATCH(1,INDEX(('BASE DE DATOS'!$B$3:$B$771=$D$3)*('BASE DE DATOS'!$D$3:$D$771=$D$4)*('BASE DE DATOS'!$H$3:$H$771=$D$5)*('BASE DE DATOS'!$S$3:$S$771=ROWS(B$10:B42)),0),0))+IF(L42="",0,L42),"")</f>
        <v/>
      </c>
      <c r="K42" s="70"/>
      <c r="L42" s="70"/>
      <c r="M42" s="68" t="str">
        <f t="shared" si="2"/>
        <v/>
      </c>
      <c r="N42" s="71" t="str">
        <f>IFERROR(INDEX('BASE DE DATOS'!$Q$3:$Q$771,MATCH(1,INDEX(('BASE DE DATOS'!$B$3:$B$771=$D$3)*('BASE DE DATOS'!$D$3:$D$771=$D$4)*('BASE DE DATOS'!$H$3:$H$771=$D$5)*('BASE DE DATOS'!$S$3:$S$771=ROWS(B$10:B42)),0),0))+IF(P42="",0,P42),"")</f>
        <v/>
      </c>
      <c r="O42" s="72"/>
      <c r="P42" s="72"/>
      <c r="Q42" s="68" t="str">
        <f t="shared" si="3"/>
        <v/>
      </c>
      <c r="R42" s="73" t="str">
        <f>IFERROR(INDEX('BASE DE DATOS'!$R$3:$R$771,MATCH(1,INDEX(('BASE DE DATOS'!$B$3:$B$771=$D$3)*('BASE DE DATOS'!$D$3:$D$771=$D$4)*('BASE DE DATOS'!$H$3:$H$771=$D$5)*('BASE DE DATOS'!$S$3:$S$771=ROWS(B$10:B42)),0),0))+IF(T42="",0,T42),"")</f>
        <v/>
      </c>
      <c r="S42" s="74"/>
      <c r="T42" s="74"/>
      <c r="U42" s="75" t="str">
        <f t="shared" si="4"/>
        <v/>
      </c>
      <c r="V42" s="163" t="str">
        <f t="shared" si="5"/>
        <v/>
      </c>
      <c r="W42" s="163" t="str">
        <f t="shared" si="6"/>
        <v/>
      </c>
      <c r="X42" s="75" t="str">
        <f t="shared" si="7"/>
        <v/>
      </c>
    </row>
    <row r="43" spans="2:24" ht="15.75" customHeight="1">
      <c r="I43" s="76"/>
      <c r="M43" s="76"/>
      <c r="Q43" s="76"/>
      <c r="U43" s="76"/>
      <c r="X43" s="76"/>
    </row>
    <row r="44" spans="2:24" ht="15" customHeight="1">
      <c r="C44" s="32"/>
      <c r="D44" s="43" t="s">
        <v>1411</v>
      </c>
      <c r="E44" s="34" t="s">
        <v>1412</v>
      </c>
      <c r="I44" s="76"/>
      <c r="M44" s="76"/>
      <c r="Q44" s="76"/>
      <c r="U44" s="76"/>
      <c r="X44" s="76"/>
    </row>
    <row r="45" spans="2:24" ht="15" customHeight="1">
      <c r="C45" s="44" t="s">
        <v>1413</v>
      </c>
      <c r="D45" s="83" t="s">
        <v>1559</v>
      </c>
      <c r="E45" s="84" t="s">
        <v>1560</v>
      </c>
      <c r="I45" s="76"/>
      <c r="M45" s="76"/>
      <c r="Q45" s="76"/>
      <c r="U45" s="76"/>
      <c r="X45" s="76"/>
    </row>
    <row r="46" spans="2:24" ht="15.75" customHeight="1">
      <c r="C46" s="45" t="s">
        <v>1414</v>
      </c>
      <c r="D46" s="85" t="s">
        <v>1557</v>
      </c>
      <c r="E46" s="86" t="s">
        <v>1558</v>
      </c>
      <c r="I46" s="76"/>
      <c r="M46" s="76"/>
      <c r="Q46" s="76"/>
      <c r="U46" s="76"/>
      <c r="X46" s="76"/>
    </row>
  </sheetData>
  <sheetProtection algorithmName="SHA-512" hashValue="MA52zCZB9gC5QWrHG3meiaYWEjjGbTeDV6HaIQaPnWC5IOTk8ZtGCHwwh/vetosfUpfR789wHIzhoF4XSGkncg==" saltValue="TqU5FY+PfvzmC6qaR0lqLw==" spinCount="100000" sheet="1" formatCells="0" formatColumns="0" formatRows="0" insertColumns="0" insertRows="0" insertHyperlinks="0" deleteColumns="0" deleteRows="0" sort="0" autoFilter="0" pivotTables="0"/>
  <mergeCells count="9">
    <mergeCell ref="V8:X8"/>
    <mergeCell ref="D8:D9"/>
    <mergeCell ref="B8:B9"/>
    <mergeCell ref="E8:E9"/>
    <mergeCell ref="C8:C9"/>
    <mergeCell ref="N8:Q8"/>
    <mergeCell ref="R8:U8"/>
    <mergeCell ref="F8:I8"/>
    <mergeCell ref="J8:M8"/>
  </mergeCells>
  <conditionalFormatting sqref="E10:E46">
    <cfRule type="expression" dxfId="24" priority="24">
      <formula>SUM($H10,$L10,$P10,$T10)&lt;0</formula>
    </cfRule>
    <cfRule type="expression" dxfId="23" priority="25">
      <formula>SUM($H10,$L10,$P10,$T10)&gt;0</formula>
    </cfRule>
  </conditionalFormatting>
  <conditionalFormatting sqref="F10:F46">
    <cfRule type="expression" dxfId="22" priority="17">
      <formula>$H10&lt;0</formula>
    </cfRule>
    <cfRule type="expression" dxfId="21" priority="17">
      <formula>$H10&gt;0</formula>
    </cfRule>
  </conditionalFormatting>
  <conditionalFormatting sqref="I10:I46">
    <cfRule type="expression" dxfId="20" priority="2">
      <formula>AND(ISNUMBER(I10),I10&lt;0.9)</formula>
    </cfRule>
    <cfRule type="expression" dxfId="19" priority="3">
      <formula>AND(ISNUMBER(I10),I10&gt;=0.9,I10&lt;=1.1)</formula>
    </cfRule>
    <cfRule type="expression" dxfId="18" priority="4">
      <formula>AND(ISNUMBER(I10),I10&gt;1.1)</formula>
    </cfRule>
  </conditionalFormatting>
  <conditionalFormatting sqref="J10:J46">
    <cfRule type="expression" dxfId="17" priority="18">
      <formula>$L10&lt;0</formula>
    </cfRule>
    <cfRule type="expression" dxfId="16" priority="19">
      <formula>$L10&gt;0</formula>
    </cfRule>
  </conditionalFormatting>
  <conditionalFormatting sqref="M10:M46">
    <cfRule type="expression" dxfId="15" priority="5">
      <formula>AND(ISNUMBER(M10),M10&lt;0.9)</formula>
    </cfRule>
    <cfRule type="expression" dxfId="14" priority="6">
      <formula>AND(ISNUMBER(M10),M10&gt;=0.9,M10&lt;=1.1)</formula>
    </cfRule>
    <cfRule type="expression" dxfId="13" priority="7">
      <formula>AND(ISNUMBER(M10),M10&gt;1.1)</formula>
    </cfRule>
  </conditionalFormatting>
  <conditionalFormatting sqref="N10:N46">
    <cfRule type="expression" dxfId="12" priority="20">
      <formula>$P10&lt;0</formula>
    </cfRule>
    <cfRule type="expression" dxfId="11" priority="21">
      <formula>$P10&gt;0</formula>
    </cfRule>
  </conditionalFormatting>
  <conditionalFormatting sqref="Q10:Q46">
    <cfRule type="expression" dxfId="10" priority="8">
      <formula>AND(ISNUMBER(Q10),Q10&lt;0.9)</formula>
    </cfRule>
    <cfRule type="expression" dxfId="9" priority="9">
      <formula>AND(ISNUMBER(Q10),Q10&gt;=0.9,Q10&lt;=1.1)</formula>
    </cfRule>
    <cfRule type="expression" dxfId="8" priority="10">
      <formula>AND(ISNUMBER(Q10),Q10&gt;1.1)</formula>
    </cfRule>
  </conditionalFormatting>
  <conditionalFormatting sqref="R10:R46">
    <cfRule type="expression" dxfId="7" priority="22">
      <formula>$T10&lt;0</formula>
    </cfRule>
    <cfRule type="expression" dxfId="6" priority="23">
      <formula>$T10&gt;0</formula>
    </cfRule>
  </conditionalFormatting>
  <conditionalFormatting sqref="U10:U46">
    <cfRule type="expression" dxfId="5" priority="11">
      <formula>AND(ISNUMBER(U10),U10&lt;0.9)</formula>
    </cfRule>
    <cfRule type="expression" dxfId="4" priority="12">
      <formula>AND(ISNUMBER(U10),U10&gt;=0.9,U10&lt;=1.1)</formula>
    </cfRule>
    <cfRule type="expression" dxfId="3" priority="13">
      <formula>AND(ISNUMBER(U10),U10&gt;1.1)</formula>
    </cfRule>
  </conditionalFormatting>
  <conditionalFormatting sqref="X10:X46">
    <cfRule type="expression" dxfId="2" priority="14">
      <formula>AND(ISNUMBER(X10),X10&lt;0.9)</formula>
    </cfRule>
    <cfRule type="expression" dxfId="1" priority="15">
      <formula>AND(ISNUMBER(X10),X10&gt;=0.9,X10&lt;=1.1)</formula>
    </cfRule>
    <cfRule type="expression" dxfId="0" priority="16">
      <formula>AND(ISNUMBER(X10),X10&gt;1.1)</formula>
    </cfRule>
  </conditionalFormatting>
  <dataValidations count="3">
    <dataValidation type="list" allowBlank="1" sqref="D3" xr:uid="{00000000-0002-0000-0100-000000000000}">
      <formula1>LISTA_DG</formula1>
      <formula2>0</formula2>
    </dataValidation>
    <dataValidation type="list" allowBlank="1" sqref="D4" xr:uid="{00000000-0002-0000-0100-000001000000}">
      <formula1>INDIRECT(IF($D$3="","VACIO","AUX_"&amp;$D$3))</formula1>
      <formula2>0</formula2>
    </dataValidation>
    <dataValidation type="list" allowBlank="1" sqref="D5" xr:uid="{00000000-0002-0000-0100-000002000000}">
      <formula1>INDIRECT(IF(OR($D$3="",$D$4=""),"VACIO","PRJ_"&amp;$D$3&amp;"_"&amp;$D$4))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75" orientation="landscape" r:id="rId1"/>
  <colBreaks count="1" manualBreakCount="1">
    <brk id="7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view="pageBreakPreview" topLeftCell="A12" zoomScale="70" zoomScaleNormal="70" zoomScaleSheetLayoutView="70" workbookViewId="0">
      <selection activeCell="C31" sqref="C3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1417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19" t="str">
        <f>+'TABLERO GENERAL'!D6</f>
        <v>03040201</v>
      </c>
      <c r="J10" s="217"/>
      <c r="K10" s="215" t="str">
        <f>+'TABLERO GENERAL'!E6</f>
        <v>Modernización Industrial y del Comercio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0304020103</v>
      </c>
      <c r="J11" s="201"/>
      <c r="K11" s="220" t="str">
        <f>+'TABLERO GENERAL'!E5</f>
        <v>Fortalecimiento a la competitividad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131</v>
      </c>
      <c r="J13" s="195"/>
      <c r="K13" s="207" t="str">
        <f>+'TABLERO GENERAL'!E4</f>
        <v>Fomento Industrial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11"/>
      <c r="H19" s="112"/>
      <c r="I19" s="88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Expedir licencias de funcionamiento para personas físicas.</v>
      </c>
      <c r="D20" s="217"/>
      <c r="E20" s="114" t="str">
        <f>+'TABLERO GENERAL'!D10</f>
        <v>LICENCIA</v>
      </c>
      <c r="F20" s="115">
        <f>+'TABLERO GENERAL'!E10</f>
        <v>500</v>
      </c>
      <c r="G20" s="115">
        <f>+'TABLERO GENERAL'!F10</f>
        <v>100</v>
      </c>
      <c r="H20" s="116">
        <f t="shared" ref="H20:H30" si="0">IF($B20="","",IF(OR(G20="",F20=""),"",IF(F20=0,IF(G20=0,1,1.11),G20/F20)))</f>
        <v>0.2</v>
      </c>
      <c r="I20" s="117">
        <f>IF('TABLERO GENERAL'!G10="","",'TABLERO GENERAL'!G10)</f>
        <v>100</v>
      </c>
      <c r="J20" s="118">
        <f t="shared" ref="J20:J30" si="1">IF($B20="","",IF(OR(I20="",F20=""),"",IF(F20=0,IF(I20=0,1,1.11),I20/F20)))</f>
        <v>0.2</v>
      </c>
      <c r="K20" s="119">
        <f t="shared" ref="K20:K30" si="2">IF(OR(I20="",G20=""),"",I20-G20)</f>
        <v>0</v>
      </c>
      <c r="L20" s="118">
        <f t="shared" ref="L20:L30" si="3">IF(OR(J20="",H20=""),"",J20-H20)</f>
        <v>0</v>
      </c>
      <c r="M20" s="115">
        <f t="shared" ref="M20:M30" si="4">IF($B20="","",G20)</f>
        <v>100</v>
      </c>
      <c r="N20" s="118">
        <f t="shared" ref="N20:N30" si="5">IF($B20="","",IF(OR(M20="",F20=""),"",IF(F20=0,IF(M20=0,1,1.11),M20/F20)))</f>
        <v>0.2</v>
      </c>
      <c r="O20" s="117">
        <f t="shared" ref="O20:O30" si="6">IF($B20="","",I20)</f>
        <v>100</v>
      </c>
      <c r="P20" s="118">
        <f t="shared" ref="P20:P30" si="7">IF($B20="","",IF(OR(O20="",F20=""),"",IF(F20=0,IF(O20=0,1,1.11),O20/F20)))</f>
        <v>0.2</v>
      </c>
      <c r="Q20" s="119">
        <f t="shared" ref="Q20:Q30" si="8">IF(OR(O20="",M20=""),"",O20-M20)</f>
        <v>0</v>
      </c>
      <c r="R20" s="118">
        <f t="shared" ref="R20:R30" si="9">IF(OR(P20="",N20=""),"",P20-N20)</f>
        <v>0</v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permisos de funcionamiento para personas físicas.</v>
      </c>
      <c r="D21" s="201"/>
      <c r="E21" s="121" t="str">
        <f>+'TABLERO GENERAL'!D11</f>
        <v>PERMISO</v>
      </c>
      <c r="F21" s="122">
        <f>+'TABLERO GENERAL'!E11</f>
        <v>80</v>
      </c>
      <c r="G21" s="122">
        <f>+'TABLERO GENERAL'!F11</f>
        <v>25</v>
      </c>
      <c r="H21" s="116">
        <f t="shared" si="0"/>
        <v>0.3125</v>
      </c>
      <c r="I21" s="123">
        <f>IF('TABLERO GENERAL'!G11="","",'TABLERO GENERAL'!G11)</f>
        <v>25</v>
      </c>
      <c r="J21" s="116">
        <f t="shared" si="1"/>
        <v>0.3125</v>
      </c>
      <c r="K21" s="124">
        <f t="shared" si="2"/>
        <v>0</v>
      </c>
      <c r="L21" s="116">
        <f t="shared" si="3"/>
        <v>0</v>
      </c>
      <c r="M21" s="122">
        <f t="shared" si="4"/>
        <v>25</v>
      </c>
      <c r="N21" s="116">
        <f t="shared" si="5"/>
        <v>0.3125</v>
      </c>
      <c r="O21" s="123">
        <f t="shared" si="6"/>
        <v>25</v>
      </c>
      <c r="P21" s="116">
        <f t="shared" si="7"/>
        <v>0.3125</v>
      </c>
      <c r="Q21" s="124">
        <f t="shared" si="8"/>
        <v>0</v>
      </c>
      <c r="R21" s="116">
        <f t="shared" si="9"/>
        <v>0</v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Verificar el cumplimiento de permisos y licencias de los comercios establecidos.</v>
      </c>
      <c r="D22" s="201"/>
      <c r="E22" s="121" t="str">
        <f>+'TABLERO GENERAL'!D12</f>
        <v>VERIFICACIÓN</v>
      </c>
      <c r="F22" s="122">
        <f>+'TABLERO GENERAL'!E12</f>
        <v>300</v>
      </c>
      <c r="G22" s="122">
        <f>+'TABLERO GENERAL'!F12</f>
        <v>60</v>
      </c>
      <c r="H22" s="116">
        <f t="shared" si="0"/>
        <v>0.2</v>
      </c>
      <c r="I22" s="123">
        <f>IF('TABLERO GENERAL'!G12="","",'TABLERO GENERAL'!G12)</f>
        <v>60</v>
      </c>
      <c r="J22" s="116">
        <f t="shared" si="1"/>
        <v>0.2</v>
      </c>
      <c r="K22" s="124">
        <f t="shared" si="2"/>
        <v>0</v>
      </c>
      <c r="L22" s="116">
        <f t="shared" si="3"/>
        <v>0</v>
      </c>
      <c r="M22" s="122">
        <f t="shared" si="4"/>
        <v>60</v>
      </c>
      <c r="N22" s="116">
        <f t="shared" si="5"/>
        <v>0.2</v>
      </c>
      <c r="O22" s="123">
        <f t="shared" si="6"/>
        <v>60</v>
      </c>
      <c r="P22" s="116">
        <f t="shared" si="7"/>
        <v>0.2</v>
      </c>
      <c r="Q22" s="124">
        <f t="shared" si="8"/>
        <v>0</v>
      </c>
      <c r="R22" s="116">
        <f t="shared" si="9"/>
        <v>0</v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Emitir citatorios a comercios que operen de manera irregular.</v>
      </c>
      <c r="D23" s="201"/>
      <c r="E23" s="121" t="str">
        <f>+'TABLERO GENERAL'!D13</f>
        <v>CITATORIO</v>
      </c>
      <c r="F23" s="122">
        <f>+'TABLERO GENERAL'!E13</f>
        <v>320</v>
      </c>
      <c r="G23" s="122">
        <f>+'TABLERO GENERAL'!F13</f>
        <v>100</v>
      </c>
      <c r="H23" s="116">
        <f t="shared" si="0"/>
        <v>0.3125</v>
      </c>
      <c r="I23" s="123">
        <f>IF('TABLERO GENERAL'!G13="","",'TABLERO GENERAL'!G13)</f>
        <v>100</v>
      </c>
      <c r="J23" s="116">
        <f t="shared" si="1"/>
        <v>0.3125</v>
      </c>
      <c r="K23" s="124">
        <f t="shared" si="2"/>
        <v>0</v>
      </c>
      <c r="L23" s="116">
        <f t="shared" si="3"/>
        <v>0</v>
      </c>
      <c r="M23" s="122">
        <f t="shared" si="4"/>
        <v>100</v>
      </c>
      <c r="N23" s="116">
        <f t="shared" si="5"/>
        <v>0.3125</v>
      </c>
      <c r="O23" s="123">
        <f t="shared" si="6"/>
        <v>100</v>
      </c>
      <c r="P23" s="116">
        <f t="shared" si="7"/>
        <v>0.3125</v>
      </c>
      <c r="Q23" s="124">
        <f t="shared" si="8"/>
        <v>0</v>
      </c>
      <c r="R23" s="116">
        <f t="shared" si="9"/>
        <v>0</v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Instaurar procedimientos administrativos a comercios por incumplimiento de la normatividad aplicable.</v>
      </c>
      <c r="D24" s="201"/>
      <c r="E24" s="121" t="str">
        <f>+'TABLERO GENERAL'!D14</f>
        <v>PROCEDIMIENTO</v>
      </c>
      <c r="F24" s="122">
        <f>+'TABLERO GENERAL'!E14</f>
        <v>140</v>
      </c>
      <c r="G24" s="122">
        <f>+'TABLERO GENERAL'!F14</f>
        <v>20</v>
      </c>
      <c r="H24" s="116">
        <f t="shared" si="0"/>
        <v>0.14285714285714285</v>
      </c>
      <c r="I24" s="123">
        <f>IF('TABLERO GENERAL'!G14="","",'TABLERO GENERAL'!G14)</f>
        <v>34</v>
      </c>
      <c r="J24" s="116">
        <f t="shared" si="1"/>
        <v>0.24285714285714285</v>
      </c>
      <c r="K24" s="124">
        <f t="shared" si="2"/>
        <v>14</v>
      </c>
      <c r="L24" s="116">
        <f t="shared" si="3"/>
        <v>0.1</v>
      </c>
      <c r="M24" s="122">
        <f t="shared" si="4"/>
        <v>20</v>
      </c>
      <c r="N24" s="116">
        <f t="shared" si="5"/>
        <v>0.14285714285714285</v>
      </c>
      <c r="O24" s="123">
        <f t="shared" si="6"/>
        <v>34</v>
      </c>
      <c r="P24" s="116">
        <f t="shared" si="7"/>
        <v>0.24285714285714285</v>
      </c>
      <c r="Q24" s="124">
        <f t="shared" si="8"/>
        <v>14</v>
      </c>
      <c r="R24" s="116">
        <f t="shared" si="9"/>
        <v>0.1</v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licencias de funcionamiento para personas morales.</v>
      </c>
      <c r="D25" s="201"/>
      <c r="E25" s="121" t="str">
        <f>+'TABLERO GENERAL'!D15</f>
        <v>LICENCIA</v>
      </c>
      <c r="F25" s="122">
        <f>+'TABLERO GENERAL'!E15</f>
        <v>400</v>
      </c>
      <c r="G25" s="122">
        <f>+'TABLERO GENERAL'!F15</f>
        <v>20</v>
      </c>
      <c r="H25" s="116">
        <f t="shared" si="0"/>
        <v>0.05</v>
      </c>
      <c r="I25" s="123">
        <f>IF('TABLERO GENERAL'!G15="","",'TABLERO GENERAL'!G15)</f>
        <v>20</v>
      </c>
      <c r="J25" s="116">
        <f t="shared" si="1"/>
        <v>0.05</v>
      </c>
      <c r="K25" s="124">
        <f t="shared" si="2"/>
        <v>0</v>
      </c>
      <c r="L25" s="116">
        <f t="shared" si="3"/>
        <v>0</v>
      </c>
      <c r="M25" s="122">
        <f t="shared" si="4"/>
        <v>20</v>
      </c>
      <c r="N25" s="116">
        <f t="shared" si="5"/>
        <v>0.05</v>
      </c>
      <c r="O25" s="123">
        <f t="shared" si="6"/>
        <v>20</v>
      </c>
      <c r="P25" s="116">
        <f t="shared" si="7"/>
        <v>0.05</v>
      </c>
      <c r="Q25" s="124">
        <f t="shared" si="8"/>
        <v>0</v>
      </c>
      <c r="R25" s="116">
        <f t="shared" si="9"/>
        <v>0</v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Expedir permisos de funcionamiento para personas morales.</v>
      </c>
      <c r="D26" s="201"/>
      <c r="E26" s="121" t="str">
        <f>+'TABLERO GENERAL'!D16</f>
        <v>PERMISO</v>
      </c>
      <c r="F26" s="122">
        <f>+'TABLERO GENERAL'!E16</f>
        <v>5</v>
      </c>
      <c r="G26" s="122">
        <f>+'TABLERO GENERAL'!F16</f>
        <v>2</v>
      </c>
      <c r="H26" s="116">
        <f t="shared" si="0"/>
        <v>0.4</v>
      </c>
      <c r="I26" s="123">
        <f>IF('TABLERO GENERAL'!G16="","",'TABLERO GENERAL'!G16)</f>
        <v>2</v>
      </c>
      <c r="J26" s="116">
        <f t="shared" si="1"/>
        <v>0.4</v>
      </c>
      <c r="K26" s="124">
        <f t="shared" si="2"/>
        <v>0</v>
      </c>
      <c r="L26" s="116">
        <f t="shared" si="3"/>
        <v>0</v>
      </c>
      <c r="M26" s="122">
        <f t="shared" si="4"/>
        <v>2</v>
      </c>
      <c r="N26" s="116">
        <f t="shared" si="5"/>
        <v>0.4</v>
      </c>
      <c r="O26" s="123">
        <f t="shared" si="6"/>
        <v>2</v>
      </c>
      <c r="P26" s="116">
        <f t="shared" si="7"/>
        <v>0.4</v>
      </c>
      <c r="Q26" s="124">
        <f t="shared" si="8"/>
        <v>0</v>
      </c>
      <c r="R26" s="116">
        <f t="shared" si="9"/>
        <v>0</v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Actualizar el padrón de unidades económicas del municipio.</v>
      </c>
      <c r="D27" s="201"/>
      <c r="E27" s="121" t="str">
        <f>+'TABLERO GENERAL'!D17</f>
        <v>PADRÓN</v>
      </c>
      <c r="F27" s="122">
        <f>+'TABLERO GENERAL'!E17</f>
        <v>2</v>
      </c>
      <c r="G27" s="122">
        <f>+'TABLERO GENERAL'!F17</f>
        <v>0</v>
      </c>
      <c r="H27" s="116">
        <f t="shared" si="0"/>
        <v>0</v>
      </c>
      <c r="I27" s="123">
        <f>IF('TABLERO GENERAL'!G17="","",'TABLERO GENERAL'!G17)</f>
        <v>0</v>
      </c>
      <c r="J27" s="116">
        <f t="shared" si="1"/>
        <v>0</v>
      </c>
      <c r="K27" s="124">
        <f t="shared" si="2"/>
        <v>0</v>
      </c>
      <c r="L27" s="116">
        <f t="shared" si="3"/>
        <v>0</v>
      </c>
      <c r="M27" s="122">
        <f t="shared" si="4"/>
        <v>0</v>
      </c>
      <c r="N27" s="116">
        <f t="shared" si="5"/>
        <v>0</v>
      </c>
      <c r="O27" s="123">
        <f t="shared" si="6"/>
        <v>0</v>
      </c>
      <c r="P27" s="116">
        <f t="shared" si="7"/>
        <v>0</v>
      </c>
      <c r="Q27" s="124">
        <f t="shared" si="8"/>
        <v>0</v>
      </c>
      <c r="R27" s="116">
        <f t="shared" si="9"/>
        <v>0</v>
      </c>
    </row>
    <row r="28" spans="1:18" ht="40.5" customHeight="1">
      <c r="A28" s="87"/>
      <c r="B28" s="120">
        <f>+'TABLERO GENERAL'!B18</f>
        <v>9</v>
      </c>
      <c r="C28" s="206" t="str">
        <f>+'TABLERO GENERAL'!C18</f>
        <v>Implementar el programa para el otorgamiento de licencias o permisos provisionales a negocios de bajo riesgo.</v>
      </c>
      <c r="D28" s="201"/>
      <c r="E28" s="121" t="str">
        <f>+'TABLERO GENERAL'!D18</f>
        <v>PROGRAMA</v>
      </c>
      <c r="F28" s="122">
        <f>+'TABLERO GENERAL'!E18</f>
        <v>2</v>
      </c>
      <c r="G28" s="122">
        <f>+'TABLERO GENERAL'!F18</f>
        <v>1</v>
      </c>
      <c r="H28" s="116">
        <f t="shared" si="0"/>
        <v>0.5</v>
      </c>
      <c r="I28" s="123">
        <f>IF('TABLERO GENERAL'!G18="","",'TABLERO GENERAL'!G18)</f>
        <v>1</v>
      </c>
      <c r="J28" s="116">
        <f t="shared" si="1"/>
        <v>0.5</v>
      </c>
      <c r="K28" s="124">
        <f t="shared" si="2"/>
        <v>0</v>
      </c>
      <c r="L28" s="116">
        <f t="shared" si="3"/>
        <v>0</v>
      </c>
      <c r="M28" s="122">
        <f t="shared" si="4"/>
        <v>1</v>
      </c>
      <c r="N28" s="116">
        <f t="shared" si="5"/>
        <v>0.5</v>
      </c>
      <c r="O28" s="123">
        <f t="shared" si="6"/>
        <v>1</v>
      </c>
      <c r="P28" s="116">
        <f t="shared" si="7"/>
        <v>0.5</v>
      </c>
      <c r="Q28" s="124">
        <f t="shared" si="8"/>
        <v>0</v>
      </c>
      <c r="R28" s="116">
        <f t="shared" si="9"/>
        <v>0</v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Impartir cursos sobre el adecuado manejo financiero a unidades económicas.</v>
      </c>
      <c r="D29" s="201"/>
      <c r="E29" s="121" t="str">
        <f>+'TABLERO GENERAL'!D19</f>
        <v>CURSO</v>
      </c>
      <c r="F29" s="122">
        <f>+'TABLERO GENERAL'!E19</f>
        <v>1</v>
      </c>
      <c r="G29" s="122">
        <f>+'TABLERO GENERAL'!F19</f>
        <v>0</v>
      </c>
      <c r="H29" s="116">
        <f t="shared" si="0"/>
        <v>0</v>
      </c>
      <c r="I29" s="123">
        <f>IF('TABLERO GENERAL'!G19="","",'TABLERO GENERAL'!G19)</f>
        <v>0</v>
      </c>
      <c r="J29" s="116">
        <f t="shared" si="1"/>
        <v>0</v>
      </c>
      <c r="K29" s="124">
        <f t="shared" si="2"/>
        <v>0</v>
      </c>
      <c r="L29" s="116">
        <f t="shared" si="3"/>
        <v>0</v>
      </c>
      <c r="M29" s="122">
        <f t="shared" si="4"/>
        <v>0</v>
      </c>
      <c r="N29" s="116">
        <f t="shared" si="5"/>
        <v>0</v>
      </c>
      <c r="O29" s="123">
        <f t="shared" si="6"/>
        <v>0</v>
      </c>
      <c r="P29" s="116">
        <f t="shared" si="7"/>
        <v>0</v>
      </c>
      <c r="Q29" s="124">
        <f t="shared" si="8"/>
        <v>0</v>
      </c>
      <c r="R29" s="116">
        <f t="shared" si="9"/>
        <v>0</v>
      </c>
    </row>
    <row r="30" spans="1:18" ht="40.5" customHeight="1">
      <c r="A30" s="87"/>
      <c r="B30" s="125">
        <f>+'TABLERO GENERAL'!B20</f>
        <v>11</v>
      </c>
      <c r="C30" s="235" t="str">
        <f>+'TABLERO GENERAL'!C20</f>
        <v>Implementar asistencias técnicas para el saneamiento financiero de unidades económicas.</v>
      </c>
      <c r="D30" s="195"/>
      <c r="E30" s="126" t="str">
        <f>+'TABLERO GENERAL'!D20</f>
        <v>ASISTENCIA</v>
      </c>
      <c r="F30" s="127">
        <f>+'TABLERO GENERAL'!E20</f>
        <v>1</v>
      </c>
      <c r="G30" s="127">
        <f>+'TABLERO GENERAL'!F20</f>
        <v>0</v>
      </c>
      <c r="H30" s="128">
        <f t="shared" si="0"/>
        <v>0</v>
      </c>
      <c r="I30" s="129">
        <f>IF('TABLERO GENERAL'!G20="","",'TABLERO GENERAL'!G20)</f>
        <v>0</v>
      </c>
      <c r="J30" s="128">
        <f t="shared" si="1"/>
        <v>0</v>
      </c>
      <c r="K30" s="130">
        <f t="shared" si="2"/>
        <v>0</v>
      </c>
      <c r="L30" s="128">
        <f t="shared" si="3"/>
        <v>0</v>
      </c>
      <c r="M30" s="127">
        <f t="shared" si="4"/>
        <v>0</v>
      </c>
      <c r="N30" s="128">
        <f t="shared" si="5"/>
        <v>0</v>
      </c>
      <c r="O30" s="131">
        <f t="shared" si="6"/>
        <v>0</v>
      </c>
      <c r="P30" s="128">
        <f t="shared" si="7"/>
        <v>0</v>
      </c>
      <c r="Q30" s="130">
        <f t="shared" si="8"/>
        <v>0</v>
      </c>
      <c r="R30" s="128">
        <f t="shared" si="9"/>
        <v>0</v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+'TABLERO GENERAL'!D45</f>
        <v>Lic. Carlos Giovanni Martínez Trejo</v>
      </c>
      <c r="C35" s="224"/>
      <c r="D35" s="224"/>
      <c r="E35" s="201"/>
      <c r="F35" s="141"/>
      <c r="G35" s="221" t="str">
        <f>+'TABLERO GENERAL'!D46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+'TABLERO GENERAL'!E45</f>
        <v>Jefe del Depto de Industria</v>
      </c>
      <c r="C36" s="194"/>
      <c r="D36" s="194"/>
      <c r="E36" s="195"/>
      <c r="F36" s="87"/>
      <c r="G36" s="193" t="str">
        <f>+'TABLERO GENERAL'!E46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1417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03040201</v>
      </c>
      <c r="J51" s="217"/>
      <c r="K51" s="215" t="str">
        <f>+'TABLERO GENERAL'!E6</f>
        <v>Modernización Industrial y del Comercio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0304020103</v>
      </c>
      <c r="J52" s="201"/>
      <c r="K52" s="220" t="str">
        <f>+'TABLERO GENERAL'!E5</f>
        <v>Fortalecimiento a la competitividad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131</v>
      </c>
      <c r="J54" s="195"/>
      <c r="K54" s="207" t="str">
        <f>+'TABLERO GENERAL'!E4</f>
        <v>Fomento Industrial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149"/>
      <c r="F60" s="150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Gestionar solicitudes de apoyos financieros para unidades económicas.</v>
      </c>
      <c r="D61" s="217"/>
      <c r="E61" s="121" t="str">
        <f>+'TABLERO GENERAL'!D21</f>
        <v>GESTIÓN</v>
      </c>
      <c r="F61" s="121">
        <f>+'TABLERO GENERAL'!E21</f>
        <v>10</v>
      </c>
      <c r="G61" s="122">
        <f>+'TABLERO GENERAL'!F21</f>
        <v>3</v>
      </c>
      <c r="H61" s="116">
        <f t="shared" ref="H61:H71" si="10">IF($B61="","",IF(OR(G61="",F61=""),"",IF(F61=0,IF(G61=0,1,1.11),G61/F61)))</f>
        <v>0.3</v>
      </c>
      <c r="I61" s="123">
        <f>IF('TABLERO GENERAL'!G21="","",'TABLERO GENERAL'!G21)</f>
        <v>3</v>
      </c>
      <c r="J61" s="118">
        <f t="shared" ref="J61:J71" si="11">IF($B61="","",IF(OR(I61="",F61=""),"",IF(F61=0,IF(I61=0,1,1.11),I61/F61)))</f>
        <v>0.3</v>
      </c>
      <c r="K61" s="119">
        <f t="shared" ref="K61:K71" si="12">IF(OR(I61="",G61=""),"",I61-G61)</f>
        <v>0</v>
      </c>
      <c r="L61" s="118">
        <f t="shared" ref="L61:L71" si="13">IF(OR(J61="",H61=""),"",J61-H61)</f>
        <v>0</v>
      </c>
      <c r="M61" s="115">
        <f t="shared" ref="M61:M71" si="14">IF($B61="","",G61)</f>
        <v>3</v>
      </c>
      <c r="N61" s="118">
        <f t="shared" ref="N61:N71" si="15">IF($B61="","",IF(OR(M61="",F61=""),"",IF(F61=0,IF(M61=0,1,1.11),M61/F61)))</f>
        <v>0.3</v>
      </c>
      <c r="O61" s="117">
        <f t="shared" ref="O61:O71" si="16">IF($B61="","",I61)</f>
        <v>3</v>
      </c>
      <c r="P61" s="118">
        <f t="shared" ref="P61:P71" si="17">IF($B61="","",IF(OR(O61="",F61=""),"",IF(F61=0,IF(O61=0,1,1.11),O61/F61)))</f>
        <v>0.3</v>
      </c>
      <c r="Q61" s="119">
        <f t="shared" ref="Q61:Q71" si="18">IF(OR(O61="",M61=""),"",O61-M61)</f>
        <v>0</v>
      </c>
      <c r="R61" s="118">
        <f t="shared" ref="R61:R71" si="19">IF(OR(P61="",N61=""),"",P61-N61)</f>
        <v>0</v>
      </c>
    </row>
    <row r="62" spans="1:18" ht="40.5" customHeight="1">
      <c r="A62" s="87"/>
      <c r="B62" s="120">
        <f>+'TABLERO GENERAL'!B22</f>
        <v>13</v>
      </c>
      <c r="C62" s="206" t="str">
        <f>+'TABLERO GENERAL'!C22</f>
        <v>Gestionar la recepción y dictaminación de proyectos de expansión o crecimiento de unidades económicas</v>
      </c>
      <c r="D62" s="201"/>
      <c r="E62" s="121" t="str">
        <f>+'TABLERO GENERAL'!D22</f>
        <v>GESTIÓN</v>
      </c>
      <c r="F62" s="121">
        <f>+'TABLERO GENERAL'!E22</f>
        <v>4</v>
      </c>
      <c r="G62" s="122">
        <f>+'TABLERO GENERAL'!F22</f>
        <v>1</v>
      </c>
      <c r="H62" s="116">
        <f t="shared" si="10"/>
        <v>0.25</v>
      </c>
      <c r="I62" s="123">
        <f>IF('TABLERO GENERAL'!G22="","",'TABLERO GENERAL'!G22)</f>
        <v>1</v>
      </c>
      <c r="J62" s="116">
        <f t="shared" si="11"/>
        <v>0.25</v>
      </c>
      <c r="K62" s="124">
        <f t="shared" si="12"/>
        <v>0</v>
      </c>
      <c r="L62" s="116">
        <f t="shared" si="13"/>
        <v>0</v>
      </c>
      <c r="M62" s="122">
        <f t="shared" si="14"/>
        <v>1</v>
      </c>
      <c r="N62" s="116">
        <f t="shared" si="15"/>
        <v>0.25</v>
      </c>
      <c r="O62" s="123">
        <f t="shared" si="16"/>
        <v>1</v>
      </c>
      <c r="P62" s="116">
        <f t="shared" si="17"/>
        <v>0.25</v>
      </c>
      <c r="Q62" s="124">
        <f t="shared" si="18"/>
        <v>0</v>
      </c>
      <c r="R62" s="116">
        <f t="shared" si="19"/>
        <v>0</v>
      </c>
    </row>
    <row r="63" spans="1:18" ht="40.5" customHeight="1">
      <c r="A63" s="87"/>
      <c r="B63" s="120">
        <f>+'TABLERO GENERAL'!B23</f>
        <v>14</v>
      </c>
      <c r="C63" s="206" t="str">
        <f>+'TABLERO GENERAL'!C23</f>
        <v>Brindar asesoría para la emisión y aplicación de estímulos económicos.</v>
      </c>
      <c r="D63" s="201"/>
      <c r="E63" s="121" t="str">
        <f>+'TABLERO GENERAL'!D23</f>
        <v>ASESORÍA</v>
      </c>
      <c r="F63" s="121">
        <f>+'TABLERO GENERAL'!E23</f>
        <v>50</v>
      </c>
      <c r="G63" s="122">
        <f>+'TABLERO GENERAL'!F23</f>
        <v>15</v>
      </c>
      <c r="H63" s="116">
        <f t="shared" si="10"/>
        <v>0.3</v>
      </c>
      <c r="I63" s="123">
        <f>IF('TABLERO GENERAL'!G23="","",'TABLERO GENERAL'!G23)</f>
        <v>15</v>
      </c>
      <c r="J63" s="116">
        <f t="shared" si="11"/>
        <v>0.3</v>
      </c>
      <c r="K63" s="124">
        <f t="shared" si="12"/>
        <v>0</v>
      </c>
      <c r="L63" s="116">
        <f t="shared" si="13"/>
        <v>0</v>
      </c>
      <c r="M63" s="122">
        <f t="shared" si="14"/>
        <v>15</v>
      </c>
      <c r="N63" s="116">
        <f t="shared" si="15"/>
        <v>0.3</v>
      </c>
      <c r="O63" s="123">
        <f t="shared" si="16"/>
        <v>15</v>
      </c>
      <c r="P63" s="116">
        <f t="shared" si="17"/>
        <v>0.3</v>
      </c>
      <c r="Q63" s="124">
        <f t="shared" si="18"/>
        <v>0</v>
      </c>
      <c r="R63" s="116">
        <f t="shared" si="19"/>
        <v>0</v>
      </c>
    </row>
    <row r="64" spans="1:18" ht="40.5" customHeight="1">
      <c r="A64" s="87"/>
      <c r="B64" s="120">
        <f>+'TABLERO GENERAL'!B24</f>
        <v>15</v>
      </c>
      <c r="C64" s="206" t="str">
        <f>+'TABLERO GENERAL'!C24</f>
        <v>Atender solicitudes de dictámenes de giro para negocios.</v>
      </c>
      <c r="D64" s="201"/>
      <c r="E64" s="121" t="str">
        <f>+'TABLERO GENERAL'!D24</f>
        <v>SOLICITUD</v>
      </c>
      <c r="F64" s="121">
        <f>+'TABLERO GENERAL'!E24</f>
        <v>40</v>
      </c>
      <c r="G64" s="122">
        <f>+'TABLERO GENERAL'!F24</f>
        <v>10</v>
      </c>
      <c r="H64" s="116">
        <f t="shared" si="10"/>
        <v>0.25</v>
      </c>
      <c r="I64" s="123">
        <f>IF('TABLERO GENERAL'!G24="","",'TABLERO GENERAL'!G24)</f>
        <v>35</v>
      </c>
      <c r="J64" s="116">
        <f t="shared" si="11"/>
        <v>0.875</v>
      </c>
      <c r="K64" s="124">
        <f t="shared" si="12"/>
        <v>25</v>
      </c>
      <c r="L64" s="116">
        <f t="shared" si="13"/>
        <v>0.625</v>
      </c>
      <c r="M64" s="122">
        <f t="shared" si="14"/>
        <v>10</v>
      </c>
      <c r="N64" s="116">
        <f t="shared" si="15"/>
        <v>0.25</v>
      </c>
      <c r="O64" s="123">
        <f t="shared" si="16"/>
        <v>35</v>
      </c>
      <c r="P64" s="116">
        <f t="shared" si="17"/>
        <v>0.875</v>
      </c>
      <c r="Q64" s="124">
        <f t="shared" si="18"/>
        <v>25</v>
      </c>
      <c r="R64" s="116">
        <f t="shared" si="19"/>
        <v>0.625</v>
      </c>
    </row>
    <row r="65" spans="1:18" ht="40.5" customHeight="1">
      <c r="A65" s="87"/>
      <c r="B65" s="120">
        <f>+'TABLERO GENERAL'!B25</f>
        <v>16</v>
      </c>
      <c r="C65" s="206" t="str">
        <f>+'TABLERO GENERAL'!C25</f>
        <v>Realizar sesiones del Comité Municipal de Dictámenes de Giro.</v>
      </c>
      <c r="D65" s="201"/>
      <c r="E65" s="121" t="str">
        <f>+'TABLERO GENERAL'!D25</f>
        <v>SESIÓN</v>
      </c>
      <c r="F65" s="121">
        <f>+'TABLERO GENERAL'!E25</f>
        <v>4</v>
      </c>
      <c r="G65" s="122">
        <f>+'TABLERO GENERAL'!F25</f>
        <v>1</v>
      </c>
      <c r="H65" s="116">
        <f t="shared" si="10"/>
        <v>0.25</v>
      </c>
      <c r="I65" s="123">
        <f>IF('TABLERO GENERAL'!G25="","",'TABLERO GENERAL'!G25)</f>
        <v>1</v>
      </c>
      <c r="J65" s="116">
        <f t="shared" si="11"/>
        <v>0.25</v>
      </c>
      <c r="K65" s="124">
        <f t="shared" si="12"/>
        <v>0</v>
      </c>
      <c r="L65" s="116">
        <f t="shared" si="13"/>
        <v>0</v>
      </c>
      <c r="M65" s="122">
        <f t="shared" si="14"/>
        <v>1</v>
      </c>
      <c r="N65" s="116">
        <f t="shared" si="15"/>
        <v>0.25</v>
      </c>
      <c r="O65" s="123">
        <f t="shared" si="16"/>
        <v>1</v>
      </c>
      <c r="P65" s="116">
        <f t="shared" si="17"/>
        <v>0.25</v>
      </c>
      <c r="Q65" s="124">
        <f t="shared" si="18"/>
        <v>0</v>
      </c>
      <c r="R65" s="116">
        <f t="shared" si="19"/>
        <v>0</v>
      </c>
    </row>
    <row r="66" spans="1:18" ht="40.5" customHeight="1">
      <c r="A66" s="87"/>
      <c r="B66" s="120">
        <f>+'TABLERO GENERAL'!B26</f>
        <v>17</v>
      </c>
      <c r="C66" s="206" t="str">
        <f>+'TABLERO GENERAL'!C26</f>
        <v>Facilitar la apertura de empresa exprés.</v>
      </c>
      <c r="D66" s="201"/>
      <c r="E66" s="121" t="str">
        <f>+'TABLERO GENERAL'!D26</f>
        <v>DOCUMENTO</v>
      </c>
      <c r="F66" s="121">
        <f>+'TABLERO GENERAL'!E26</f>
        <v>30</v>
      </c>
      <c r="G66" s="122">
        <f>+'TABLERO GENERAL'!F26</f>
        <v>10</v>
      </c>
      <c r="H66" s="116">
        <f t="shared" si="10"/>
        <v>0.33333333333333331</v>
      </c>
      <c r="I66" s="123">
        <f>IF('TABLERO GENERAL'!G26="","",'TABLERO GENERAL'!G26)</f>
        <v>10</v>
      </c>
      <c r="J66" s="116">
        <f t="shared" si="11"/>
        <v>0.33333333333333331</v>
      </c>
      <c r="K66" s="124">
        <f t="shared" si="12"/>
        <v>0</v>
      </c>
      <c r="L66" s="116">
        <f t="shared" si="13"/>
        <v>0</v>
      </c>
      <c r="M66" s="122">
        <f t="shared" si="14"/>
        <v>10</v>
      </c>
      <c r="N66" s="116">
        <f t="shared" si="15"/>
        <v>0.33333333333333331</v>
      </c>
      <c r="O66" s="123">
        <f t="shared" si="16"/>
        <v>10</v>
      </c>
      <c r="P66" s="116">
        <f t="shared" si="17"/>
        <v>0.33333333333333331</v>
      </c>
      <c r="Q66" s="124">
        <f t="shared" si="18"/>
        <v>0</v>
      </c>
      <c r="R66" s="116">
        <f t="shared" si="19"/>
        <v>0</v>
      </c>
    </row>
    <row r="67" spans="1:18" ht="40.5" customHeight="1">
      <c r="A67" s="87"/>
      <c r="B67" s="120">
        <f>+'TABLERO GENERAL'!B27</f>
        <v>18</v>
      </c>
      <c r="C67" s="206" t="str">
        <f>+'TABLERO GENERAL'!C27</f>
        <v>Mantener vigente un convenio de colaboración con un consejo empresarial municipal o regional en materia económica.</v>
      </c>
      <c r="D67" s="201"/>
      <c r="E67" s="121" t="str">
        <f>+'TABLERO GENERAL'!D27</f>
        <v>CONVENIO</v>
      </c>
      <c r="F67" s="121">
        <f>+'TABLERO GENERAL'!E27</f>
        <v>1</v>
      </c>
      <c r="G67" s="122">
        <f>+'TABLERO GENERAL'!F27</f>
        <v>0</v>
      </c>
      <c r="H67" s="116">
        <f t="shared" si="10"/>
        <v>0</v>
      </c>
      <c r="I67" s="123">
        <f>IF('TABLERO GENERAL'!G27="","",'TABLERO GENERAL'!G27)</f>
        <v>0</v>
      </c>
      <c r="J67" s="116">
        <f t="shared" si="11"/>
        <v>0</v>
      </c>
      <c r="K67" s="124">
        <f t="shared" si="12"/>
        <v>0</v>
      </c>
      <c r="L67" s="116">
        <f t="shared" si="13"/>
        <v>0</v>
      </c>
      <c r="M67" s="122">
        <f t="shared" si="14"/>
        <v>0</v>
      </c>
      <c r="N67" s="116">
        <f t="shared" si="15"/>
        <v>0</v>
      </c>
      <c r="O67" s="123">
        <f t="shared" si="16"/>
        <v>0</v>
      </c>
      <c r="P67" s="116">
        <f t="shared" si="17"/>
        <v>0</v>
      </c>
      <c r="Q67" s="124">
        <f t="shared" si="18"/>
        <v>0</v>
      </c>
      <c r="R67" s="116">
        <f t="shared" si="19"/>
        <v>0</v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GENERAL'!F28</f>
        <v/>
      </c>
      <c r="H68" s="116" t="str">
        <f t="shared" si="10"/>
        <v/>
      </c>
      <c r="I68" s="123" t="str">
        <f>IF('TABLERO GENERAL'!G28="","",'TABLERO GENERAL'!G28)</f>
        <v/>
      </c>
      <c r="J68" s="116" t="str">
        <f t="shared" si="11"/>
        <v/>
      </c>
      <c r="K68" s="124" t="str">
        <f t="shared" si="12"/>
        <v/>
      </c>
      <c r="L68" s="116" t="str">
        <f t="shared" si="13"/>
        <v/>
      </c>
      <c r="M68" s="122" t="str">
        <f t="shared" si="14"/>
        <v/>
      </c>
      <c r="N68" s="116" t="str">
        <f t="shared" si="15"/>
        <v/>
      </c>
      <c r="O68" s="123" t="str">
        <f t="shared" si="16"/>
        <v/>
      </c>
      <c r="P68" s="116" t="str">
        <f t="shared" si="17"/>
        <v/>
      </c>
      <c r="Q68" s="124" t="str">
        <f t="shared" si="18"/>
        <v/>
      </c>
      <c r="R68" s="116" t="str">
        <f t="shared" si="19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GENERAL'!F29</f>
        <v/>
      </c>
      <c r="H69" s="116" t="str">
        <f t="shared" si="10"/>
        <v/>
      </c>
      <c r="I69" s="123" t="str">
        <f>IF('TABLERO GENERAL'!G29="","",'TABLERO GENERAL'!G29)</f>
        <v/>
      </c>
      <c r="J69" s="116" t="str">
        <f t="shared" si="11"/>
        <v/>
      </c>
      <c r="K69" s="124" t="str">
        <f t="shared" si="12"/>
        <v/>
      </c>
      <c r="L69" s="116" t="str">
        <f t="shared" si="13"/>
        <v/>
      </c>
      <c r="M69" s="122" t="str">
        <f t="shared" si="14"/>
        <v/>
      </c>
      <c r="N69" s="116" t="str">
        <f t="shared" si="15"/>
        <v/>
      </c>
      <c r="O69" s="123" t="str">
        <f t="shared" si="16"/>
        <v/>
      </c>
      <c r="P69" s="116" t="str">
        <f t="shared" si="17"/>
        <v/>
      </c>
      <c r="Q69" s="124" t="str">
        <f t="shared" si="18"/>
        <v/>
      </c>
      <c r="R69" s="116" t="str">
        <f t="shared" si="19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GENERAL'!F30</f>
        <v/>
      </c>
      <c r="H70" s="116" t="str">
        <f t="shared" si="10"/>
        <v/>
      </c>
      <c r="I70" s="123" t="str">
        <f>IF('TABLERO GENERAL'!G30="","",'TABLERO GENERAL'!G30)</f>
        <v/>
      </c>
      <c r="J70" s="116" t="str">
        <f t="shared" si="11"/>
        <v/>
      </c>
      <c r="K70" s="124" t="str">
        <f t="shared" si="12"/>
        <v/>
      </c>
      <c r="L70" s="116" t="str">
        <f t="shared" si="13"/>
        <v/>
      </c>
      <c r="M70" s="122" t="str">
        <f t="shared" si="14"/>
        <v/>
      </c>
      <c r="N70" s="116" t="str">
        <f t="shared" si="15"/>
        <v/>
      </c>
      <c r="O70" s="123" t="str">
        <f t="shared" si="16"/>
        <v/>
      </c>
      <c r="P70" s="116" t="str">
        <f t="shared" si="17"/>
        <v/>
      </c>
      <c r="Q70" s="124" t="str">
        <f t="shared" si="18"/>
        <v/>
      </c>
      <c r="R70" s="116" t="str">
        <f t="shared" si="19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GENERAL'!F31</f>
        <v/>
      </c>
      <c r="H71" s="153" t="str">
        <f t="shared" si="10"/>
        <v/>
      </c>
      <c r="I71" s="129" t="str">
        <f>IF('TABLERO GENERAL'!G31="","",'TABLERO GENERAL'!G31)</f>
        <v/>
      </c>
      <c r="J71" s="153" t="str">
        <f t="shared" si="11"/>
        <v/>
      </c>
      <c r="K71" s="130" t="str">
        <f t="shared" si="12"/>
        <v/>
      </c>
      <c r="L71" s="128" t="str">
        <f t="shared" si="13"/>
        <v/>
      </c>
      <c r="M71" s="127" t="str">
        <f t="shared" si="14"/>
        <v/>
      </c>
      <c r="N71" s="128" t="str">
        <f t="shared" si="15"/>
        <v/>
      </c>
      <c r="O71" s="131" t="str">
        <f t="shared" si="16"/>
        <v/>
      </c>
      <c r="P71" s="128" t="str">
        <f t="shared" si="17"/>
        <v/>
      </c>
      <c r="Q71" s="130" t="str">
        <f t="shared" si="18"/>
        <v/>
      </c>
      <c r="R71" s="128" t="str">
        <f t="shared" si="19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Carlos Giovanni Martínez Trejo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Industria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1417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03040201</v>
      </c>
      <c r="J91" s="217"/>
      <c r="K91" s="215" t="str">
        <f>+'TABLERO GENERAL'!E6</f>
        <v>Modernización Industrial y del Comercio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0304020103</v>
      </c>
      <c r="J92" s="201"/>
      <c r="K92" s="220" t="str">
        <f>+'TABLERO GENERAL'!E5</f>
        <v>Fortalecimiento a la competitividad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131</v>
      </c>
      <c r="J94" s="195"/>
      <c r="K94" s="207" t="str">
        <f>+'TABLERO GENERAL'!E4</f>
        <v>Fomento Industrial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149"/>
      <c r="F100" s="150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21" t="str">
        <f>+'TABLERO GENERAL'!D32</f>
        <v/>
      </c>
      <c r="F101" s="121" t="str">
        <f>+'TABLERO GENERAL'!E32</f>
        <v/>
      </c>
      <c r="G101" s="122" t="str">
        <f>+'TABLERO GENERAL'!F32</f>
        <v/>
      </c>
      <c r="H101" s="116" t="str">
        <f t="shared" ref="H101:H111" si="20">IF($B101="","",IF(OR(G101="",F101=""),"",IF(F101=0,IF(G101=0,1,1.11),G101/F101)))</f>
        <v/>
      </c>
      <c r="I101" s="123" t="str">
        <f>IF('TABLERO GENERAL'!G32="","",'TABLERO GENERAL'!G32)</f>
        <v/>
      </c>
      <c r="J101" s="118" t="str">
        <f t="shared" ref="J101:J111" si="21">IF($B101="","",IF(OR(I101="",F101=""),"",IF(F101=0,IF(I101=0,1,1.11),I101/F101)))</f>
        <v/>
      </c>
      <c r="K101" s="119" t="str">
        <f t="shared" ref="K101:K111" si="22">IF(OR(I101="",G101=""),"",I101-G101)</f>
        <v/>
      </c>
      <c r="L101" s="118" t="str">
        <f t="shared" ref="L101:L111" si="23">IF(OR(J101="",H101=""),"",J101-H101)</f>
        <v/>
      </c>
      <c r="M101" s="115" t="str">
        <f t="shared" ref="M101:M111" si="24">IF($B101="","",G101)</f>
        <v/>
      </c>
      <c r="N101" s="118" t="str">
        <f t="shared" ref="N101:N111" si="25">IF($B101="","",IF(OR(M101="",F101=""),"",IF(F101=0,IF(M101=0,1,1.11),M101/F101)))</f>
        <v/>
      </c>
      <c r="O101" s="117" t="str">
        <f t="shared" ref="O101:O111" si="26">IF($B101="","",I101)</f>
        <v/>
      </c>
      <c r="P101" s="118" t="str">
        <f t="shared" ref="P101:P111" si="27">IF($B101="","",IF(OR(O101="",F101=""),"",IF(F101=0,IF(O101=0,1,1.11),O101/F101)))</f>
        <v/>
      </c>
      <c r="Q101" s="119" t="str">
        <f t="shared" ref="Q101:Q111" si="28">IF(OR(O101="",M101=""),"",O101-M101)</f>
        <v/>
      </c>
      <c r="R101" s="118" t="str">
        <f t="shared" ref="R101:R111" si="29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GENERAL'!F33</f>
        <v/>
      </c>
      <c r="H102" s="116" t="str">
        <f t="shared" si="20"/>
        <v/>
      </c>
      <c r="I102" s="123" t="str">
        <f>IF('TABLERO GENERAL'!G33="","",'TABLERO GENERAL'!G33)</f>
        <v/>
      </c>
      <c r="J102" s="116" t="str">
        <f t="shared" si="21"/>
        <v/>
      </c>
      <c r="K102" s="124" t="str">
        <f t="shared" si="22"/>
        <v/>
      </c>
      <c r="L102" s="116" t="str">
        <f t="shared" si="23"/>
        <v/>
      </c>
      <c r="M102" s="122" t="str">
        <f t="shared" si="24"/>
        <v/>
      </c>
      <c r="N102" s="116" t="str">
        <f t="shared" si="25"/>
        <v/>
      </c>
      <c r="O102" s="123" t="str">
        <f t="shared" si="26"/>
        <v/>
      </c>
      <c r="P102" s="116" t="str">
        <f t="shared" si="27"/>
        <v/>
      </c>
      <c r="Q102" s="124" t="str">
        <f t="shared" si="28"/>
        <v/>
      </c>
      <c r="R102" s="116" t="str">
        <f t="shared" si="29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GENERAL'!F34</f>
        <v/>
      </c>
      <c r="H103" s="116" t="str">
        <f t="shared" si="20"/>
        <v/>
      </c>
      <c r="I103" s="123" t="str">
        <f>IF('TABLERO GENERAL'!G34="","",'TABLERO GENERAL'!G34)</f>
        <v/>
      </c>
      <c r="J103" s="116" t="str">
        <f t="shared" si="21"/>
        <v/>
      </c>
      <c r="K103" s="124" t="str">
        <f t="shared" si="22"/>
        <v/>
      </c>
      <c r="L103" s="116" t="str">
        <f t="shared" si="23"/>
        <v/>
      </c>
      <c r="M103" s="122" t="str">
        <f t="shared" si="24"/>
        <v/>
      </c>
      <c r="N103" s="116" t="str">
        <f t="shared" si="25"/>
        <v/>
      </c>
      <c r="O103" s="123" t="str">
        <f t="shared" si="26"/>
        <v/>
      </c>
      <c r="P103" s="116" t="str">
        <f t="shared" si="27"/>
        <v/>
      </c>
      <c r="Q103" s="124" t="str">
        <f t="shared" si="28"/>
        <v/>
      </c>
      <c r="R103" s="116" t="str">
        <f t="shared" si="29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GENERAL'!F35</f>
        <v/>
      </c>
      <c r="H104" s="116" t="str">
        <f t="shared" si="20"/>
        <v/>
      </c>
      <c r="I104" s="123" t="str">
        <f>IF('TABLERO GENERAL'!G35="","",'TABLERO GENERAL'!G35)</f>
        <v/>
      </c>
      <c r="J104" s="116" t="str">
        <f t="shared" si="21"/>
        <v/>
      </c>
      <c r="K104" s="124" t="str">
        <f t="shared" si="22"/>
        <v/>
      </c>
      <c r="L104" s="116" t="str">
        <f t="shared" si="23"/>
        <v/>
      </c>
      <c r="M104" s="122" t="str">
        <f t="shared" si="24"/>
        <v/>
      </c>
      <c r="N104" s="116" t="str">
        <f t="shared" si="25"/>
        <v/>
      </c>
      <c r="O104" s="123" t="str">
        <f t="shared" si="26"/>
        <v/>
      </c>
      <c r="P104" s="116" t="str">
        <f t="shared" si="27"/>
        <v/>
      </c>
      <c r="Q104" s="124" t="str">
        <f t="shared" si="28"/>
        <v/>
      </c>
      <c r="R104" s="116" t="str">
        <f t="shared" si="29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GENERAL'!F36</f>
        <v/>
      </c>
      <c r="H105" s="116" t="str">
        <f t="shared" si="20"/>
        <v/>
      </c>
      <c r="I105" s="123" t="str">
        <f>IF('TABLERO GENERAL'!G36="","",'TABLERO GENERAL'!G36)</f>
        <v/>
      </c>
      <c r="J105" s="116" t="str">
        <f t="shared" si="21"/>
        <v/>
      </c>
      <c r="K105" s="124" t="str">
        <f t="shared" si="22"/>
        <v/>
      </c>
      <c r="L105" s="116" t="str">
        <f t="shared" si="23"/>
        <v/>
      </c>
      <c r="M105" s="122" t="str">
        <f t="shared" si="24"/>
        <v/>
      </c>
      <c r="N105" s="116" t="str">
        <f t="shared" si="25"/>
        <v/>
      </c>
      <c r="O105" s="123" t="str">
        <f t="shared" si="26"/>
        <v/>
      </c>
      <c r="P105" s="116" t="str">
        <f t="shared" si="27"/>
        <v/>
      </c>
      <c r="Q105" s="124" t="str">
        <f t="shared" si="28"/>
        <v/>
      </c>
      <c r="R105" s="116" t="str">
        <f t="shared" si="29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GENERAL'!F37</f>
        <v/>
      </c>
      <c r="H106" s="116" t="str">
        <f t="shared" si="20"/>
        <v/>
      </c>
      <c r="I106" s="123" t="str">
        <f>IF('TABLERO GENERAL'!G37="","",'TABLERO GENERAL'!G37)</f>
        <v/>
      </c>
      <c r="J106" s="116" t="str">
        <f t="shared" si="21"/>
        <v/>
      </c>
      <c r="K106" s="124" t="str">
        <f t="shared" si="22"/>
        <v/>
      </c>
      <c r="L106" s="116" t="str">
        <f t="shared" si="23"/>
        <v/>
      </c>
      <c r="M106" s="122" t="str">
        <f t="shared" si="24"/>
        <v/>
      </c>
      <c r="N106" s="116" t="str">
        <f t="shared" si="25"/>
        <v/>
      </c>
      <c r="O106" s="123" t="str">
        <f t="shared" si="26"/>
        <v/>
      </c>
      <c r="P106" s="116" t="str">
        <f t="shared" si="27"/>
        <v/>
      </c>
      <c r="Q106" s="124" t="str">
        <f t="shared" si="28"/>
        <v/>
      </c>
      <c r="R106" s="116" t="str">
        <f t="shared" si="29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GENERAL'!F38</f>
        <v/>
      </c>
      <c r="H107" s="116" t="str">
        <f t="shared" si="20"/>
        <v/>
      </c>
      <c r="I107" s="123" t="str">
        <f>IF('TABLERO GENERAL'!G38="","",'TABLERO GENERAL'!G38)</f>
        <v/>
      </c>
      <c r="J107" s="116" t="str">
        <f t="shared" si="21"/>
        <v/>
      </c>
      <c r="K107" s="124" t="str">
        <f t="shared" si="22"/>
        <v/>
      </c>
      <c r="L107" s="116" t="str">
        <f t="shared" si="23"/>
        <v/>
      </c>
      <c r="M107" s="122" t="str">
        <f t="shared" si="24"/>
        <v/>
      </c>
      <c r="N107" s="116" t="str">
        <f t="shared" si="25"/>
        <v/>
      </c>
      <c r="O107" s="123" t="str">
        <f t="shared" si="26"/>
        <v/>
      </c>
      <c r="P107" s="116" t="str">
        <f t="shared" si="27"/>
        <v/>
      </c>
      <c r="Q107" s="124" t="str">
        <f t="shared" si="28"/>
        <v/>
      </c>
      <c r="R107" s="116" t="str">
        <f t="shared" si="29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GENERAL'!F39</f>
        <v/>
      </c>
      <c r="H108" s="116" t="str">
        <f t="shared" si="20"/>
        <v/>
      </c>
      <c r="I108" s="123" t="str">
        <f>IF('TABLERO GENERAL'!G39="","",'TABLERO GENERAL'!G39)</f>
        <v/>
      </c>
      <c r="J108" s="116" t="str">
        <f t="shared" si="21"/>
        <v/>
      </c>
      <c r="K108" s="124" t="str">
        <f t="shared" si="22"/>
        <v/>
      </c>
      <c r="L108" s="116" t="str">
        <f t="shared" si="23"/>
        <v/>
      </c>
      <c r="M108" s="122" t="str">
        <f t="shared" si="24"/>
        <v/>
      </c>
      <c r="N108" s="116" t="str">
        <f t="shared" si="25"/>
        <v/>
      </c>
      <c r="O108" s="123" t="str">
        <f t="shared" si="26"/>
        <v/>
      </c>
      <c r="P108" s="116" t="str">
        <f t="shared" si="27"/>
        <v/>
      </c>
      <c r="Q108" s="124" t="str">
        <f t="shared" si="28"/>
        <v/>
      </c>
      <c r="R108" s="116" t="str">
        <f t="shared" si="29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GENERAL'!F40</f>
        <v/>
      </c>
      <c r="H109" s="116" t="str">
        <f t="shared" si="20"/>
        <v/>
      </c>
      <c r="I109" s="123" t="str">
        <f>IF('TABLERO GENERAL'!G40="","",'TABLERO GENERAL'!G40)</f>
        <v/>
      </c>
      <c r="J109" s="116" t="str">
        <f t="shared" si="21"/>
        <v/>
      </c>
      <c r="K109" s="124" t="str">
        <f t="shared" si="22"/>
        <v/>
      </c>
      <c r="L109" s="116" t="str">
        <f t="shared" si="23"/>
        <v/>
      </c>
      <c r="M109" s="122" t="str">
        <f t="shared" si="24"/>
        <v/>
      </c>
      <c r="N109" s="116" t="str">
        <f t="shared" si="25"/>
        <v/>
      </c>
      <c r="O109" s="123" t="str">
        <f t="shared" si="26"/>
        <v/>
      </c>
      <c r="P109" s="116" t="str">
        <f t="shared" si="27"/>
        <v/>
      </c>
      <c r="Q109" s="124" t="str">
        <f t="shared" si="28"/>
        <v/>
      </c>
      <c r="R109" s="116" t="str">
        <f t="shared" si="29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GENERAL'!F41</f>
        <v/>
      </c>
      <c r="H110" s="116" t="str">
        <f t="shared" si="20"/>
        <v/>
      </c>
      <c r="I110" s="123" t="str">
        <f>IF('TABLERO GENERAL'!G41="","",'TABLERO GENERAL'!G41)</f>
        <v/>
      </c>
      <c r="J110" s="116" t="str">
        <f t="shared" si="21"/>
        <v/>
      </c>
      <c r="K110" s="124" t="str">
        <f t="shared" si="22"/>
        <v/>
      </c>
      <c r="L110" s="116" t="str">
        <f t="shared" si="23"/>
        <v/>
      </c>
      <c r="M110" s="122" t="str">
        <f t="shared" si="24"/>
        <v/>
      </c>
      <c r="N110" s="116" t="str">
        <f t="shared" si="25"/>
        <v/>
      </c>
      <c r="O110" s="123" t="str">
        <f t="shared" si="26"/>
        <v/>
      </c>
      <c r="P110" s="116" t="str">
        <f t="shared" si="27"/>
        <v/>
      </c>
      <c r="Q110" s="124" t="str">
        <f t="shared" si="28"/>
        <v/>
      </c>
      <c r="R110" s="116" t="str">
        <f t="shared" si="29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GENERAL'!F42</f>
        <v/>
      </c>
      <c r="H111" s="153" t="str">
        <f t="shared" si="20"/>
        <v/>
      </c>
      <c r="I111" s="129" t="str">
        <f>IF('TABLERO GENERAL'!G42="","",'TABLERO GENERAL'!G42)</f>
        <v/>
      </c>
      <c r="J111" s="153" t="str">
        <f t="shared" si="21"/>
        <v/>
      </c>
      <c r="K111" s="154" t="str">
        <f t="shared" si="22"/>
        <v/>
      </c>
      <c r="L111" s="153" t="str">
        <f t="shared" si="23"/>
        <v/>
      </c>
      <c r="M111" s="152" t="str">
        <f t="shared" si="24"/>
        <v/>
      </c>
      <c r="N111" s="153" t="str">
        <f t="shared" si="25"/>
        <v/>
      </c>
      <c r="O111" s="129" t="str">
        <f t="shared" si="26"/>
        <v/>
      </c>
      <c r="P111" s="153" t="str">
        <f t="shared" si="27"/>
        <v/>
      </c>
      <c r="Q111" s="154" t="str">
        <f t="shared" si="28"/>
        <v/>
      </c>
      <c r="R111" s="153" t="str">
        <f t="shared" si="29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Carlos Giovanni Martínez Trejo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Industria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  <row r="120" spans="1:18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</row>
  </sheetData>
  <sheetProtection algorithmName="SHA-512" hashValue="uDxpfJ0uUlFdnWhiONaWW/3lVf14kSCJz4aaDnCvlXEbmyC2qTxdt2uy3yfgIILWgSlZUO1vYP5tKaahmKQ8LQ==" saltValue="DhE1Ca23yepK9GsSdjY+K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9"/>
  <sheetViews>
    <sheetView view="pageBreakPreview" zoomScale="80" zoomScaleNormal="70" zoomScaleSheetLayoutView="80" workbookViewId="0">
      <selection activeCell="I20" sqref="I20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1448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03040201</v>
      </c>
      <c r="J10" s="217"/>
      <c r="K10" s="215" t="str">
        <f>+'TABLERO GENERAL'!E6</f>
        <v>Modernización Industrial y del Comercio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0304020103</v>
      </c>
      <c r="J11" s="201"/>
      <c r="K11" s="220" t="str">
        <f>+'TABLERO GENERAL'!E5</f>
        <v>Fortalecimiento a la competitividad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131</v>
      </c>
      <c r="J13" s="195"/>
      <c r="K13" s="207" t="str">
        <f>+'TABLERO GENERAL'!E4</f>
        <v>Fomento Industrial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Expedir licencias de funcionamiento para personas físicas.</v>
      </c>
      <c r="D20" s="217"/>
      <c r="E20" s="155" t="str">
        <f>+'TABLERO GENERAL'!D10</f>
        <v>LICENCIA</v>
      </c>
      <c r="F20" s="115">
        <f>+'TABLERO GENERAL'!E10</f>
        <v>500</v>
      </c>
      <c r="G20" s="122">
        <f>+'TABLERO GENERAL'!J10</f>
        <v>150</v>
      </c>
      <c r="H20" s="116">
        <f t="shared" ref="H20:H30" si="0">IF($B20="","",IF(OR(G20="",F20=""),"",IF(F20=0,IF(G20=0,1,1.11),G20/F20)))</f>
        <v>0.3</v>
      </c>
      <c r="I20" s="123" t="str">
        <f>IF('TABLERO GENERAL'!K10="","",'TABLERO GENERAL'!K10)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1° TRIMESTRE'!M20))</f>
        <v>250</v>
      </c>
      <c r="N20" s="118">
        <f t="shared" ref="N20:N30" si="4">IF($B20="","",IF(OR(M20="",F20=""),"",IF(F20=0,IF(M20=0,1,1.11),M20/F20)))</f>
        <v>0.5</v>
      </c>
      <c r="O20" s="117" t="str">
        <f>IF($B20="","",IF(I20="", "", I20+'PbRM  08C 1°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permisos de funcionamiento para personas físicas.</v>
      </c>
      <c r="D21" s="201"/>
      <c r="E21" s="121" t="str">
        <f>+'TABLERO GENERAL'!D11</f>
        <v>PERMISO</v>
      </c>
      <c r="F21" s="122">
        <f>+'TABLERO GENERAL'!E11</f>
        <v>80</v>
      </c>
      <c r="G21" s="122">
        <f>+'TABLERO GENERAL'!J11</f>
        <v>35</v>
      </c>
      <c r="H21" s="116">
        <f t="shared" si="0"/>
        <v>0.4375</v>
      </c>
      <c r="I21" s="123" t="str">
        <f>IF('TABLERO GENERAL'!K11="","",'TABLERO GENERAL'!K11)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1° TRIMESTRE'!M21))</f>
        <v>60</v>
      </c>
      <c r="N21" s="116">
        <f t="shared" si="4"/>
        <v>0.75</v>
      </c>
      <c r="O21" s="123" t="str">
        <f>IF($B21="","",IF(I21="", "", I21+'PbRM  08C 1°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Verificar el cumplimiento de permisos y licencias de los comercios establecidos.</v>
      </c>
      <c r="D22" s="201"/>
      <c r="E22" s="121" t="str">
        <f>+'TABLERO GENERAL'!D12</f>
        <v>VERIFICACIÓN</v>
      </c>
      <c r="F22" s="122">
        <f>+'TABLERO GENERAL'!E12</f>
        <v>300</v>
      </c>
      <c r="G22" s="122">
        <f>+'TABLERO GENERAL'!J12</f>
        <v>100</v>
      </c>
      <c r="H22" s="116">
        <f t="shared" si="0"/>
        <v>0.33333333333333331</v>
      </c>
      <c r="I22" s="123" t="str">
        <f>IF('TABLERO GENERAL'!K12="","",'TABLERO GENERAL'!K12)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1° TRIMESTRE'!M22))</f>
        <v>160</v>
      </c>
      <c r="N22" s="116">
        <f t="shared" si="4"/>
        <v>0.53333333333333333</v>
      </c>
      <c r="O22" s="123" t="str">
        <f>IF($B22="","",IF(I22="", "", I22+'PbRM  08C 1°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Emitir citatorios a comercios que operen de manera irregular.</v>
      </c>
      <c r="D23" s="201"/>
      <c r="E23" s="121" t="str">
        <f>+'TABLERO GENERAL'!D13</f>
        <v>CITATORIO</v>
      </c>
      <c r="F23" s="122">
        <f>+'TABLERO GENERAL'!E13</f>
        <v>320</v>
      </c>
      <c r="G23" s="122">
        <f>+'TABLERO GENERAL'!J13</f>
        <v>120</v>
      </c>
      <c r="H23" s="116">
        <f t="shared" si="0"/>
        <v>0.375</v>
      </c>
      <c r="I23" s="123" t="str">
        <f>IF('TABLERO GENERAL'!K13="","",'TABLERO GENERAL'!K13)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1° TRIMESTRE'!M23))</f>
        <v>220</v>
      </c>
      <c r="N23" s="116">
        <f t="shared" si="4"/>
        <v>0.6875</v>
      </c>
      <c r="O23" s="123" t="str">
        <f>IF($B23="","",IF(I23="", "", I23+'PbRM  08C 1°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Instaurar procedimientos administrativos a comercios por incumplimiento de la normatividad aplicable.</v>
      </c>
      <c r="D24" s="201"/>
      <c r="E24" s="121" t="str">
        <f>+'TABLERO GENERAL'!D14</f>
        <v>PROCEDIMIENTO</v>
      </c>
      <c r="F24" s="122">
        <f>+'TABLERO GENERAL'!E14</f>
        <v>140</v>
      </c>
      <c r="G24" s="122">
        <f>+'TABLERO GENERAL'!J14</f>
        <v>50</v>
      </c>
      <c r="H24" s="116">
        <f t="shared" si="0"/>
        <v>0.35714285714285715</v>
      </c>
      <c r="I24" s="123" t="str">
        <f>IF('TABLERO GENERAL'!K14="","",'TABLERO GENERAL'!K14)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1° TRIMESTRE'!M24))</f>
        <v>70</v>
      </c>
      <c r="N24" s="116">
        <f t="shared" si="4"/>
        <v>0.5</v>
      </c>
      <c r="O24" s="123" t="str">
        <f>IF($B24="","",IF(I24="", "", I24+'PbRM  08C 1°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licencias de funcionamiento para personas morales.</v>
      </c>
      <c r="D25" s="201"/>
      <c r="E25" s="121" t="str">
        <f>+'TABLERO GENERAL'!D15</f>
        <v>LICENCIA</v>
      </c>
      <c r="F25" s="122">
        <f>+'TABLERO GENERAL'!E15</f>
        <v>400</v>
      </c>
      <c r="G25" s="122">
        <f>+'TABLERO GENERAL'!J15</f>
        <v>150</v>
      </c>
      <c r="H25" s="116">
        <f t="shared" si="0"/>
        <v>0.375</v>
      </c>
      <c r="I25" s="123" t="str">
        <f>IF('TABLERO GENERAL'!K15="","",'TABLERO GENERAL'!K15)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1° TRIMESTRE'!M25))</f>
        <v>170</v>
      </c>
      <c r="N25" s="116">
        <f t="shared" si="4"/>
        <v>0.42499999999999999</v>
      </c>
      <c r="O25" s="123" t="str">
        <f>IF($B25="","",IF(I25="", "", I25+'PbRM  08C 1°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Expedir permisos de funcionamiento para personas morales.</v>
      </c>
      <c r="D26" s="201"/>
      <c r="E26" s="121" t="str">
        <f>+'TABLERO GENERAL'!D16</f>
        <v>PERMISO</v>
      </c>
      <c r="F26" s="122">
        <f>+'TABLERO GENERAL'!E16</f>
        <v>5</v>
      </c>
      <c r="G26" s="122">
        <f>+'TABLERO GENERAL'!J16</f>
        <v>1</v>
      </c>
      <c r="H26" s="116">
        <f t="shared" si="0"/>
        <v>0.2</v>
      </c>
      <c r="I26" s="123" t="str">
        <f>IF('TABLERO GENERAL'!K16="","",'TABLERO GENERAL'!K16)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1° TRIMESTRE'!M26))</f>
        <v>3</v>
      </c>
      <c r="N26" s="116">
        <f t="shared" si="4"/>
        <v>0.6</v>
      </c>
      <c r="O26" s="123" t="str">
        <f>IF($B26="","",IF(I26="", "", I26+'PbRM  08C 1°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Actualizar el padrón de unidades económicas del municipio.</v>
      </c>
      <c r="D27" s="201"/>
      <c r="E27" s="121" t="str">
        <f>+'TABLERO GENERAL'!D17</f>
        <v>PADRÓN</v>
      </c>
      <c r="F27" s="122">
        <f>+'TABLERO GENERAL'!E17</f>
        <v>2</v>
      </c>
      <c r="G27" s="122">
        <f>+'TABLERO GENERAL'!J17</f>
        <v>1</v>
      </c>
      <c r="H27" s="116">
        <f t="shared" si="0"/>
        <v>0.5</v>
      </c>
      <c r="I27" s="123" t="str">
        <f>IF('TABLERO GENERAL'!K17="","",'TABLERO GENERAL'!K17)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1° TRIMESTRE'!M27))</f>
        <v>1</v>
      </c>
      <c r="N27" s="116">
        <f t="shared" si="4"/>
        <v>0.5</v>
      </c>
      <c r="O27" s="123" t="str">
        <f>IF($B27="","",IF(I27="", "", I27+'PbRM  08C 1°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>
        <f>+'TABLERO GENERAL'!B18</f>
        <v>9</v>
      </c>
      <c r="C28" s="206" t="str">
        <f>+'TABLERO GENERAL'!C18</f>
        <v>Implementar el programa para el otorgamiento de licencias o permisos provisionales a negocios de bajo riesgo.</v>
      </c>
      <c r="D28" s="201"/>
      <c r="E28" s="121" t="str">
        <f>+'TABLERO GENERAL'!D18</f>
        <v>PROGRAMA</v>
      </c>
      <c r="F28" s="122">
        <f>+'TABLERO GENERAL'!E18</f>
        <v>2</v>
      </c>
      <c r="G28" s="122">
        <f>+'TABLERO GENERAL'!J18</f>
        <v>0</v>
      </c>
      <c r="H28" s="116">
        <f t="shared" si="0"/>
        <v>0</v>
      </c>
      <c r="I28" s="123" t="str">
        <f>IF('TABLERO GENERAL'!K18="","",'TABLERO GENERAL'!K18)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>
        <f>IF($B28="","",IF(G28="", "", G28+'PbRM  08C 1° TRIMESTRE'!M28))</f>
        <v>1</v>
      </c>
      <c r="N28" s="116">
        <f t="shared" si="4"/>
        <v>0.5</v>
      </c>
      <c r="O28" s="123" t="str">
        <f>IF($B28="","",IF(I28="", "", I28+'PbRM  08C 1°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Impartir cursos sobre el adecuado manejo financiero a unidades económicas.</v>
      </c>
      <c r="D29" s="201"/>
      <c r="E29" s="121" t="str">
        <f>+'TABLERO GENERAL'!D19</f>
        <v>CURSO</v>
      </c>
      <c r="F29" s="122">
        <f>+'TABLERO GENERAL'!E19</f>
        <v>1</v>
      </c>
      <c r="G29" s="122">
        <f>+'TABLERO GENERAL'!J19</f>
        <v>1</v>
      </c>
      <c r="H29" s="116">
        <f t="shared" si="0"/>
        <v>1</v>
      </c>
      <c r="I29" s="123" t="str">
        <f>IF('TABLERO GENERAL'!K19="","",'TABLERO GENERAL'!K19)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>
        <f>IF($B29="","",IF(G29="", "", G29+'PbRM  08C 1° TRIMESTRE'!M29))</f>
        <v>1</v>
      </c>
      <c r="N29" s="116">
        <f t="shared" si="4"/>
        <v>1</v>
      </c>
      <c r="O29" s="123" t="str">
        <f>IF($B29="","",IF(I29="", "", I29+'PbRM  08C 1°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0">
        <f>+'TABLERO GENERAL'!B20</f>
        <v>11</v>
      </c>
      <c r="C30" s="206" t="str">
        <f>+'TABLERO GENERAL'!C20</f>
        <v>Implementar asistencias técnicas para el saneamiento financiero de unidades económicas.</v>
      </c>
      <c r="D30" s="201"/>
      <c r="E30" s="156" t="str">
        <f>+'TABLERO GENERAL'!D20</f>
        <v>ASISTENCIA</v>
      </c>
      <c r="F30" s="122">
        <f>+'TABLERO GENERAL'!E20</f>
        <v>1</v>
      </c>
      <c r="G30" s="122">
        <f>+'TABLERO GENERAL'!J20</f>
        <v>0</v>
      </c>
      <c r="H30" s="116">
        <f t="shared" si="0"/>
        <v>0</v>
      </c>
      <c r="I30" s="123" t="str">
        <f>IF('TABLERO GENERAL'!K20="","",'TABLERO GENERAL'!K20)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>
        <f>IF($B30="","",IF(G30="", "", G30+'PbRM  08C 1° TRIMESTRE'!M30))</f>
        <v>0</v>
      </c>
      <c r="N30" s="128">
        <f t="shared" si="4"/>
        <v>0</v>
      </c>
      <c r="O30" s="131" t="str">
        <f>IF($B30="","",IF(I30="", "", I30+'PbRM  08C 1°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57"/>
      <c r="C31" s="158"/>
      <c r="D31" s="158"/>
      <c r="E31" s="159"/>
      <c r="F31" s="159"/>
      <c r="G31" s="159"/>
      <c r="H31" s="160"/>
      <c r="I31" s="161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Lic. Carlos Giovanni Martínez Trejo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Industria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1448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03040201</v>
      </c>
      <c r="J51" s="217"/>
      <c r="K51" s="215" t="str">
        <f>+'TABLERO GENERAL'!E6</f>
        <v>Modernización Industrial y del Comercio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0304020103</v>
      </c>
      <c r="J52" s="201"/>
      <c r="K52" s="220" t="str">
        <f>+'TABLERO GENERAL'!E5</f>
        <v>Fortalecimiento a la competitividad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131</v>
      </c>
      <c r="J54" s="195"/>
      <c r="K54" s="207" t="str">
        <f>+'TABLERO GENERAL'!E4</f>
        <v>Fomento Industrial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Gestionar solicitudes de apoyos financieros para unidades económicas.</v>
      </c>
      <c r="D61" s="217"/>
      <c r="E61" s="155" t="str">
        <f>+'TABLERO GENERAL'!D21</f>
        <v>GESTIÓN</v>
      </c>
      <c r="F61" s="115">
        <f>+'TABLERO GENERAL'!E21</f>
        <v>10</v>
      </c>
      <c r="G61" s="122">
        <f>+'TABLERO GENERAL'!J21</f>
        <v>2</v>
      </c>
      <c r="H61" s="116">
        <f t="shared" ref="H61:H71" si="8">IF($B61="","",IF(OR(G61="",F61=""),"",IF(F61=0,IF(G61=0,1,1.11),G61/F61)))</f>
        <v>0.2</v>
      </c>
      <c r="I61" s="123" t="str">
        <f>IF('TABLERO GENERAL'!K21="","",'TABLERO GENERAL'!K21)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>
        <f>IF($B61="","",IF(G61="", "", G61+'PbRM  08C 1° TRIMESTRE'!M61))</f>
        <v>5</v>
      </c>
      <c r="N61" s="118">
        <f t="shared" ref="N61:N71" si="12">IF($B61="","",IF(OR(M61="",F61=""),"",IF(F61=0,IF(M61=0,1,1.11),M61/F61)))</f>
        <v>0.5</v>
      </c>
      <c r="O61" s="117" t="str">
        <f>IF($B61="","",IF(I61="", "", I61+'PbRM  08C 1°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>
        <f>+'TABLERO GENERAL'!B22</f>
        <v>13</v>
      </c>
      <c r="C62" s="206" t="str">
        <f>+'TABLERO GENERAL'!C22</f>
        <v>Gestionar la recepción y dictaminación de proyectos de expansión o crecimiento de unidades económicas</v>
      </c>
      <c r="D62" s="201"/>
      <c r="E62" s="121" t="str">
        <f>+'TABLERO GENERAL'!D22</f>
        <v>GESTIÓN</v>
      </c>
      <c r="F62" s="121">
        <f>+'TABLERO GENERAL'!E22</f>
        <v>4</v>
      </c>
      <c r="G62" s="122">
        <f>+'TABLERO GENERAL'!J22</f>
        <v>1</v>
      </c>
      <c r="H62" s="116">
        <f t="shared" si="8"/>
        <v>0.25</v>
      </c>
      <c r="I62" s="123" t="str">
        <f>IF('TABLERO GENERAL'!K22="","",'TABLERO GENERAL'!K22)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>
        <f>IF($B62="","",IF(G62="", "", G62+'PbRM  08C 1° TRIMESTRE'!M62))</f>
        <v>2</v>
      </c>
      <c r="N62" s="116">
        <f t="shared" si="12"/>
        <v>0.5</v>
      </c>
      <c r="O62" s="123" t="str">
        <f>IF($B62="","",IF(I62="", "", I62+'PbRM  08C 1°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>
        <f>+'TABLERO GENERAL'!B23</f>
        <v>14</v>
      </c>
      <c r="C63" s="206" t="str">
        <f>+'TABLERO GENERAL'!C23</f>
        <v>Brindar asesoría para la emisión y aplicación de estímulos económicos.</v>
      </c>
      <c r="D63" s="201"/>
      <c r="E63" s="121" t="str">
        <f>+'TABLERO GENERAL'!D23</f>
        <v>ASESORÍA</v>
      </c>
      <c r="F63" s="121">
        <f>+'TABLERO GENERAL'!E23</f>
        <v>50</v>
      </c>
      <c r="G63" s="122">
        <f>+'TABLERO GENERAL'!J23</f>
        <v>20</v>
      </c>
      <c r="H63" s="116">
        <f t="shared" si="8"/>
        <v>0.4</v>
      </c>
      <c r="I63" s="123" t="str">
        <f>IF('TABLERO GENERAL'!K23="","",'TABLERO GENERAL'!K23)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>
        <f>IF($B63="","",IF(G63="", "", G63+'PbRM  08C 1° TRIMESTRE'!M63))</f>
        <v>35</v>
      </c>
      <c r="N63" s="116">
        <f t="shared" si="12"/>
        <v>0.7</v>
      </c>
      <c r="O63" s="123" t="str">
        <f>IF($B63="","",IF(I63="", "", I63+'PbRM  08C 1°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>
        <f>+'TABLERO GENERAL'!B24</f>
        <v>15</v>
      </c>
      <c r="C64" s="206" t="str">
        <f>+'TABLERO GENERAL'!C24</f>
        <v>Atender solicitudes de dictámenes de giro para negocios.</v>
      </c>
      <c r="D64" s="201"/>
      <c r="E64" s="121" t="str">
        <f>+'TABLERO GENERAL'!D24</f>
        <v>SOLICITUD</v>
      </c>
      <c r="F64" s="121">
        <f>+'TABLERO GENERAL'!E24</f>
        <v>40</v>
      </c>
      <c r="G64" s="122">
        <f>+'TABLERO GENERAL'!J24</f>
        <v>10</v>
      </c>
      <c r="H64" s="116">
        <f t="shared" si="8"/>
        <v>0.25</v>
      </c>
      <c r="I64" s="123" t="str">
        <f>IF('TABLERO GENERAL'!K24="","",'TABLERO GENERAL'!K24)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>
        <f>IF($B64="","",IF(G64="", "", G64+'PbRM  08C 1° TRIMESTRE'!M64))</f>
        <v>20</v>
      </c>
      <c r="N64" s="116">
        <f t="shared" si="12"/>
        <v>0.5</v>
      </c>
      <c r="O64" s="123" t="str">
        <f>IF($B64="","",IF(I64="", "", I64+'PbRM  08C 1°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>
        <f>+'TABLERO GENERAL'!B25</f>
        <v>16</v>
      </c>
      <c r="C65" s="206" t="str">
        <f>+'TABLERO GENERAL'!C25</f>
        <v>Realizar sesiones del Comité Municipal de Dictámenes de Giro.</v>
      </c>
      <c r="D65" s="201"/>
      <c r="E65" s="121" t="str">
        <f>+'TABLERO GENERAL'!D25</f>
        <v>SESIÓN</v>
      </c>
      <c r="F65" s="121">
        <f>+'TABLERO GENERAL'!E25</f>
        <v>4</v>
      </c>
      <c r="G65" s="122">
        <f>+'TABLERO GENERAL'!J25</f>
        <v>1</v>
      </c>
      <c r="H65" s="116">
        <f t="shared" si="8"/>
        <v>0.25</v>
      </c>
      <c r="I65" s="123" t="str">
        <f>IF('TABLERO GENERAL'!K25="","",'TABLERO GENERAL'!K25)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>
        <f>IF($B65="","",IF(G65="", "", G65+'PbRM  08C 1° TRIMESTRE'!M65))</f>
        <v>2</v>
      </c>
      <c r="N65" s="116">
        <f t="shared" si="12"/>
        <v>0.5</v>
      </c>
      <c r="O65" s="123" t="str">
        <f>IF($B65="","",IF(I65="", "", I65+'PbRM  08C 1°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>
        <f>+'TABLERO GENERAL'!B26</f>
        <v>17</v>
      </c>
      <c r="C66" s="206" t="str">
        <f>+'TABLERO GENERAL'!C26</f>
        <v>Facilitar la apertura de empresa exprés.</v>
      </c>
      <c r="D66" s="201"/>
      <c r="E66" s="121" t="str">
        <f>+'TABLERO GENERAL'!D26</f>
        <v>DOCUMENTO</v>
      </c>
      <c r="F66" s="121">
        <f>+'TABLERO GENERAL'!E26</f>
        <v>30</v>
      </c>
      <c r="G66" s="122">
        <f>+'TABLERO GENERAL'!J26</f>
        <v>10</v>
      </c>
      <c r="H66" s="116">
        <f t="shared" si="8"/>
        <v>0.33333333333333331</v>
      </c>
      <c r="I66" s="123" t="str">
        <f>IF('TABLERO GENERAL'!K26="","",'TABLERO GENERAL'!K26)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>
        <f>IF($B66="","",IF(G66="", "", G66+'PbRM  08C 1° TRIMESTRE'!M66))</f>
        <v>20</v>
      </c>
      <c r="N66" s="116">
        <f t="shared" si="12"/>
        <v>0.66666666666666663</v>
      </c>
      <c r="O66" s="123" t="str">
        <f>IF($B66="","",IF(I66="", "", I66+'PbRM  08C 1°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>
        <f>+'TABLERO GENERAL'!B27</f>
        <v>18</v>
      </c>
      <c r="C67" s="206" t="str">
        <f>+'TABLERO GENERAL'!C27</f>
        <v>Mantener vigente un convenio de colaboración con un consejo empresarial municipal o regional en materia económica.</v>
      </c>
      <c r="D67" s="201"/>
      <c r="E67" s="121" t="str">
        <f>+'TABLERO GENERAL'!D27</f>
        <v>CONVENIO</v>
      </c>
      <c r="F67" s="121">
        <f>+'TABLERO GENERAL'!E27</f>
        <v>1</v>
      </c>
      <c r="G67" s="122">
        <f>+'TABLERO GENERAL'!J27</f>
        <v>0</v>
      </c>
      <c r="H67" s="116">
        <f t="shared" si="8"/>
        <v>0</v>
      </c>
      <c r="I67" s="123" t="str">
        <f>IF('TABLERO GENERAL'!K27="","",'TABLERO GENERAL'!K27)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>
        <f>IF($B67="","",IF(G67="", "", G67+'PbRM  08C 1° TRIMESTRE'!M67))</f>
        <v>0</v>
      </c>
      <c r="N67" s="116">
        <f t="shared" si="12"/>
        <v>0</v>
      </c>
      <c r="O67" s="123" t="str">
        <f>IF($B67="","",IF(I67="", "", I67+'PbRM  08C 1°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GENERAL'!J28</f>
        <v/>
      </c>
      <c r="H68" s="116" t="str">
        <f t="shared" si="8"/>
        <v/>
      </c>
      <c r="I68" s="123" t="str">
        <f>IF('TABLERO GENERAL'!K28="","",'TABLERO GENERAL'!K28)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1° TRIMESTRE'!M68))</f>
        <v/>
      </c>
      <c r="N68" s="116" t="str">
        <f t="shared" si="12"/>
        <v/>
      </c>
      <c r="O68" s="123" t="str">
        <f>IF($B68="","",IF(I68="", "", I68+'PbRM  08C 1°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GENERAL'!J29</f>
        <v/>
      </c>
      <c r="H69" s="116" t="str">
        <f t="shared" si="8"/>
        <v/>
      </c>
      <c r="I69" s="123" t="str">
        <f>IF('TABLERO GENERAL'!K29="","",'TABLERO GENERAL'!K29)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1° TRIMESTRE'!M69))</f>
        <v/>
      </c>
      <c r="N69" s="116" t="str">
        <f t="shared" si="12"/>
        <v/>
      </c>
      <c r="O69" s="123" t="str">
        <f>IF($B69="","",IF(I69="", "", I69+'PbRM  08C 1°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GENERAL'!J30</f>
        <v/>
      </c>
      <c r="H70" s="116" t="str">
        <f t="shared" si="8"/>
        <v/>
      </c>
      <c r="I70" s="123" t="str">
        <f>IF('TABLERO GENERAL'!K30="","",'TABLERO GENERAL'!K30)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1° TRIMESTRE'!M70))</f>
        <v/>
      </c>
      <c r="N70" s="116" t="str">
        <f t="shared" si="12"/>
        <v/>
      </c>
      <c r="O70" s="123" t="str">
        <f>IF($B70="","",IF(I70="", "", I70+'PbRM  08C 1°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GENERAL'!J31</f>
        <v/>
      </c>
      <c r="H71" s="153" t="str">
        <f t="shared" si="8"/>
        <v/>
      </c>
      <c r="I71" s="129" t="str">
        <f>IF('TABLERO GENERAL'!K31="","",'TABLERO GENERAL'!K31)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1° TRIMESTRE'!M71))</f>
        <v/>
      </c>
      <c r="N71" s="128" t="str">
        <f t="shared" si="12"/>
        <v/>
      </c>
      <c r="O71" s="131" t="str">
        <f>IF($B71="","",IF(I71="", "", I71+'PbRM  08C 1°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Carlos Giovanni Martínez Trejo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Industria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1448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03040201</v>
      </c>
      <c r="J91" s="217"/>
      <c r="K91" s="215" t="str">
        <f>+'TABLERO GENERAL'!E6</f>
        <v>Modernización Industrial y del Comercio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0304020103</v>
      </c>
      <c r="J92" s="201"/>
      <c r="K92" s="220" t="str">
        <f>+'TABLERO GENERAL'!E5</f>
        <v>Fortalecimiento a la competitividad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131</v>
      </c>
      <c r="J94" s="195"/>
      <c r="K94" s="207" t="str">
        <f>+'TABLERO GENERAL'!E4</f>
        <v>Fomento Industrial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GENERAL'!J32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GENERAL'!K32="","",'TABLERO GENERAL'!K32)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1°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1°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GENERAL'!J33</f>
        <v/>
      </c>
      <c r="H102" s="116" t="str">
        <f t="shared" si="16"/>
        <v/>
      </c>
      <c r="I102" s="123" t="str">
        <f>IF('TABLERO GENERAL'!K33="","",'TABLERO GENERAL'!K33)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1° TRIMESTRE'!M102))</f>
        <v/>
      </c>
      <c r="N102" s="116" t="str">
        <f t="shared" si="20"/>
        <v/>
      </c>
      <c r="O102" s="123" t="str">
        <f>IF($B102="","",IF(I102="", "", I102+'PbRM  08C 1°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GENERAL'!J34</f>
        <v/>
      </c>
      <c r="H103" s="116" t="str">
        <f t="shared" si="16"/>
        <v/>
      </c>
      <c r="I103" s="123" t="str">
        <f>IF('TABLERO GENERAL'!K34="","",'TABLERO GENERAL'!K34)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1° TRIMESTRE'!M103))</f>
        <v/>
      </c>
      <c r="N103" s="116" t="str">
        <f t="shared" si="20"/>
        <v/>
      </c>
      <c r="O103" s="123" t="str">
        <f>IF($B103="","",IF(I103="", "", I103+'PbRM  08C 1°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GENERAL'!J35</f>
        <v/>
      </c>
      <c r="H104" s="116" t="str">
        <f t="shared" si="16"/>
        <v/>
      </c>
      <c r="I104" s="123" t="str">
        <f>IF('TABLERO GENERAL'!K35="","",'TABLERO GENERAL'!K35)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1° TRIMESTRE'!M104))</f>
        <v/>
      </c>
      <c r="N104" s="116" t="str">
        <f t="shared" si="20"/>
        <v/>
      </c>
      <c r="O104" s="123" t="str">
        <f>IF($B104="","",IF(I104="", "", I104+'PbRM  08C 1°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GENERAL'!J36</f>
        <v/>
      </c>
      <c r="H105" s="116" t="str">
        <f t="shared" si="16"/>
        <v/>
      </c>
      <c r="I105" s="123" t="str">
        <f>IF('TABLERO GENERAL'!K36="","",'TABLERO GENERAL'!K36)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1° TRIMESTRE'!M105))</f>
        <v/>
      </c>
      <c r="N105" s="116" t="str">
        <f t="shared" si="20"/>
        <v/>
      </c>
      <c r="O105" s="123" t="str">
        <f>IF($B105="","",IF(I105="", "", I105+'PbRM  08C 1°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GENERAL'!J37</f>
        <v/>
      </c>
      <c r="H106" s="116" t="str">
        <f t="shared" si="16"/>
        <v/>
      </c>
      <c r="I106" s="123" t="str">
        <f>IF('TABLERO GENERAL'!K37="","",'TABLERO GENERAL'!K37)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1° TRIMESTRE'!M106))</f>
        <v/>
      </c>
      <c r="N106" s="116" t="str">
        <f t="shared" si="20"/>
        <v/>
      </c>
      <c r="O106" s="123" t="str">
        <f>IF($B106="","",IF(I106="", "", I106+'PbRM  08C 1°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GENERAL'!J38</f>
        <v/>
      </c>
      <c r="H107" s="116" t="str">
        <f t="shared" si="16"/>
        <v/>
      </c>
      <c r="I107" s="123" t="str">
        <f>IF('TABLERO GENERAL'!K38="","",'TABLERO GENERAL'!K38)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1° TRIMESTRE'!M107))</f>
        <v/>
      </c>
      <c r="N107" s="116" t="str">
        <f t="shared" si="20"/>
        <v/>
      </c>
      <c r="O107" s="123" t="str">
        <f>IF($B107="","",IF(I107="", "", I107+'PbRM  08C 1°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GENERAL'!J39</f>
        <v/>
      </c>
      <c r="H108" s="116" t="str">
        <f t="shared" si="16"/>
        <v/>
      </c>
      <c r="I108" s="123" t="str">
        <f>IF('TABLERO GENERAL'!K39="","",'TABLERO GENERAL'!K39)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1° TRIMESTRE'!M108))</f>
        <v/>
      </c>
      <c r="N108" s="116" t="str">
        <f t="shared" si="20"/>
        <v/>
      </c>
      <c r="O108" s="123" t="str">
        <f>IF($B108="","",IF(I108="", "", I108+'PbRM  08C 1°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GENERAL'!J40</f>
        <v/>
      </c>
      <c r="H109" s="116" t="str">
        <f t="shared" si="16"/>
        <v/>
      </c>
      <c r="I109" s="123" t="str">
        <f>IF('TABLERO GENERAL'!K40="","",'TABLERO GENERAL'!K40)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1° TRIMESTRE'!M109))</f>
        <v/>
      </c>
      <c r="N109" s="116" t="str">
        <f t="shared" si="20"/>
        <v/>
      </c>
      <c r="O109" s="123" t="str">
        <f>IF($B109="","",IF(I109="", "", I109+'PbRM  08C 1°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GENERAL'!J41</f>
        <v/>
      </c>
      <c r="H110" s="116" t="str">
        <f t="shared" si="16"/>
        <v/>
      </c>
      <c r="I110" s="123" t="str">
        <f>IF('TABLERO GENERAL'!K41="","",'TABLERO GENERAL'!K41)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1° TRIMESTRE'!M110))</f>
        <v/>
      </c>
      <c r="N110" s="116" t="str">
        <f t="shared" si="20"/>
        <v/>
      </c>
      <c r="O110" s="123" t="str">
        <f>IF($B110="","",IF(I110="", "", I110+'PbRM  08C 1°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GENERAL'!J42</f>
        <v/>
      </c>
      <c r="H111" s="153" t="str">
        <f t="shared" si="16"/>
        <v/>
      </c>
      <c r="I111" s="129" t="str">
        <f>IF('TABLERO GENERAL'!K42="","",'TABLERO GENERAL'!K42)</f>
        <v/>
      </c>
      <c r="J111" s="153" t="str">
        <f t="shared" si="17"/>
        <v/>
      </c>
      <c r="K111" s="154" t="str">
        <f t="shared" si="18"/>
        <v/>
      </c>
      <c r="L111" s="153" t="str">
        <f t="shared" si="19"/>
        <v/>
      </c>
      <c r="M111" s="152" t="str">
        <f>IF($B111="","",IF(G111="", "", G111+'PbRM  08C 1° TRIMESTRE'!M111))</f>
        <v/>
      </c>
      <c r="N111" s="153" t="str">
        <f t="shared" si="20"/>
        <v/>
      </c>
      <c r="O111" s="129" t="str">
        <f>IF($B111="","",IF(I111="", "", I111+'PbRM  08C 1° TRIMESTRE'!O111))</f>
        <v/>
      </c>
      <c r="P111" s="153" t="str">
        <f t="shared" si="21"/>
        <v/>
      </c>
      <c r="Q111" s="154" t="str">
        <f t="shared" si="22"/>
        <v/>
      </c>
      <c r="R111" s="153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Carlos Giovanni Martínez Trejo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Industria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WkIpD23heQrM4CHduA6RsnGGLUKKGujHaiUS/1EmhfoaiYjFi4VhFyIEf0EJoqCois0Ata2pqVnnxFOzAF69lg==" saltValue="/XlGa0QW1UUmCd0YHWKK6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9"/>
  <sheetViews>
    <sheetView view="pageBreakPreview" topLeftCell="A9" zoomScale="80" zoomScaleNormal="70" zoomScaleSheetLayoutView="80" workbookViewId="0">
      <selection activeCell="G77" sqref="G77:L77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1449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03040201</v>
      </c>
      <c r="J10" s="217"/>
      <c r="K10" s="215" t="str">
        <f>+'TABLERO GENERAL'!E6</f>
        <v>Modernización Industrial y del Comercio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0304020103</v>
      </c>
      <c r="J11" s="201"/>
      <c r="K11" s="220" t="str">
        <f>+'TABLERO GENERAL'!E5</f>
        <v>Fortalecimiento a la competitividad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131</v>
      </c>
      <c r="J13" s="195"/>
      <c r="K13" s="207" t="str">
        <f>+'TABLERO GENERAL'!E4</f>
        <v>Fomento Industrial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Expedir licencias de funcionamiento para personas físicas.</v>
      </c>
      <c r="D20" s="217"/>
      <c r="E20" s="155" t="str">
        <f>+'TABLERO GENERAL'!D10</f>
        <v>LICENCIA</v>
      </c>
      <c r="F20" s="115">
        <f>+'TABLERO GENERAL'!E10</f>
        <v>500</v>
      </c>
      <c r="G20" s="122">
        <f>+'TABLERO GENERAL'!N10</f>
        <v>150</v>
      </c>
      <c r="H20" s="116">
        <f t="shared" ref="H20:H30" si="0">IF($B20="","",IF(OR(G20="",F20=""),"",IF(F20=0,IF(G20=0,1,1.11),G20/F20)))</f>
        <v>0.3</v>
      </c>
      <c r="I20" s="123" t="str">
        <f>IF('TABLERO GENERAL'!O10="","",'TABLERO GENERAL'!O10)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2° TRIMESTRE'!M20))</f>
        <v>400</v>
      </c>
      <c r="N20" s="118">
        <f t="shared" ref="N20:N30" si="4">IF($B20="","",IF(OR(M20="",F20=""),"",IF(F20=0,IF(M20=0,1,1.11),M20/F20)))</f>
        <v>0.8</v>
      </c>
      <c r="O20" s="117" t="str">
        <f>IF($B20="","",IF(I20="", "", I20+'PbRM  08C 2°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permisos de funcionamiento para personas físicas.</v>
      </c>
      <c r="D21" s="201"/>
      <c r="E21" s="121" t="str">
        <f>+'TABLERO GENERAL'!D11</f>
        <v>PERMISO</v>
      </c>
      <c r="F21" s="122">
        <f>+'TABLERO GENERAL'!E11</f>
        <v>80</v>
      </c>
      <c r="G21" s="122">
        <f>+'TABLERO GENERAL'!N11</f>
        <v>10</v>
      </c>
      <c r="H21" s="116">
        <f t="shared" si="0"/>
        <v>0.125</v>
      </c>
      <c r="I21" s="123" t="str">
        <f>IF('TABLERO GENERAL'!O11="","",'TABLERO GENERAL'!O11)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2° TRIMESTRE'!M21))</f>
        <v>70</v>
      </c>
      <c r="N21" s="116">
        <f t="shared" si="4"/>
        <v>0.875</v>
      </c>
      <c r="O21" s="123" t="str">
        <f>IF($B21="","",IF(I21="", "", I21+'PbRM  08C 2°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Verificar el cumplimiento de permisos y licencias de los comercios establecidos.</v>
      </c>
      <c r="D22" s="201"/>
      <c r="E22" s="121" t="str">
        <f>+'TABLERO GENERAL'!D12</f>
        <v>VERIFICACIÓN</v>
      </c>
      <c r="F22" s="122">
        <f>+'TABLERO GENERAL'!E12</f>
        <v>300</v>
      </c>
      <c r="G22" s="122">
        <f>+'TABLERO GENERAL'!N12</f>
        <v>100</v>
      </c>
      <c r="H22" s="116">
        <f t="shared" si="0"/>
        <v>0.33333333333333331</v>
      </c>
      <c r="I22" s="123" t="str">
        <f>IF('TABLERO GENERAL'!O12="","",'TABLERO GENERAL'!O12)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2° TRIMESTRE'!M22))</f>
        <v>260</v>
      </c>
      <c r="N22" s="116">
        <f t="shared" si="4"/>
        <v>0.8666666666666667</v>
      </c>
      <c r="O22" s="123" t="str">
        <f>IF($B22="","",IF(I22="", "", I22+'PbRM  08C 2°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Emitir citatorios a comercios que operen de manera irregular.</v>
      </c>
      <c r="D23" s="201"/>
      <c r="E23" s="121" t="str">
        <f>+'TABLERO GENERAL'!D13</f>
        <v>CITATORIO</v>
      </c>
      <c r="F23" s="122">
        <f>+'TABLERO GENERAL'!E13</f>
        <v>320</v>
      </c>
      <c r="G23" s="122">
        <f>+'TABLERO GENERAL'!N13</f>
        <v>70</v>
      </c>
      <c r="H23" s="116">
        <f t="shared" si="0"/>
        <v>0.21875</v>
      </c>
      <c r="I23" s="123" t="str">
        <f>IF('TABLERO GENERAL'!O13="","",'TABLERO GENERAL'!O13)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2° TRIMESTRE'!M23))</f>
        <v>290</v>
      </c>
      <c r="N23" s="116">
        <f t="shared" si="4"/>
        <v>0.90625</v>
      </c>
      <c r="O23" s="123" t="str">
        <f>IF($B23="","",IF(I23="", "", I23+'PbRM  08C 2°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Instaurar procedimientos administrativos a comercios por incumplimiento de la normatividad aplicable.</v>
      </c>
      <c r="D24" s="201"/>
      <c r="E24" s="121" t="str">
        <f>+'TABLERO GENERAL'!D14</f>
        <v>PROCEDIMIENTO</v>
      </c>
      <c r="F24" s="122">
        <f>+'TABLERO GENERAL'!E14</f>
        <v>140</v>
      </c>
      <c r="G24" s="122">
        <f>+'TABLERO GENERAL'!N14</f>
        <v>50</v>
      </c>
      <c r="H24" s="116">
        <f t="shared" si="0"/>
        <v>0.35714285714285715</v>
      </c>
      <c r="I24" s="123" t="str">
        <f>IF('TABLERO GENERAL'!O14="","",'TABLERO GENERAL'!O14)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2° TRIMESTRE'!M24))</f>
        <v>120</v>
      </c>
      <c r="N24" s="116">
        <f t="shared" si="4"/>
        <v>0.8571428571428571</v>
      </c>
      <c r="O24" s="123" t="str">
        <f>IF($B24="","",IF(I24="", "", I24+'PbRM  08C 2°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licencias de funcionamiento para personas morales.</v>
      </c>
      <c r="D25" s="201"/>
      <c r="E25" s="121" t="str">
        <f>+'TABLERO GENERAL'!D15</f>
        <v>LICENCIA</v>
      </c>
      <c r="F25" s="122">
        <f>+'TABLERO GENERAL'!E15</f>
        <v>400</v>
      </c>
      <c r="G25" s="122">
        <f>+'TABLERO GENERAL'!N15</f>
        <v>150</v>
      </c>
      <c r="H25" s="116">
        <f t="shared" si="0"/>
        <v>0.375</v>
      </c>
      <c r="I25" s="123" t="str">
        <f>IF('TABLERO GENERAL'!O15="","",'TABLERO GENERAL'!O15)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2° TRIMESTRE'!M25))</f>
        <v>320</v>
      </c>
      <c r="N25" s="116">
        <f t="shared" si="4"/>
        <v>0.8</v>
      </c>
      <c r="O25" s="123" t="str">
        <f>IF($B25="","",IF(I25="", "", I25+'PbRM  08C 2°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Expedir permisos de funcionamiento para personas morales.</v>
      </c>
      <c r="D26" s="201"/>
      <c r="E26" s="121" t="str">
        <f>+'TABLERO GENERAL'!D16</f>
        <v>PERMISO</v>
      </c>
      <c r="F26" s="122">
        <f>+'TABLERO GENERAL'!E16</f>
        <v>5</v>
      </c>
      <c r="G26" s="122">
        <f>+'TABLERO GENERAL'!N16</f>
        <v>1</v>
      </c>
      <c r="H26" s="116">
        <f t="shared" si="0"/>
        <v>0.2</v>
      </c>
      <c r="I26" s="123" t="str">
        <f>IF('TABLERO GENERAL'!O16="","",'TABLERO GENERAL'!O16)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2° TRIMESTRE'!M26))</f>
        <v>4</v>
      </c>
      <c r="N26" s="116">
        <f t="shared" si="4"/>
        <v>0.8</v>
      </c>
      <c r="O26" s="123" t="str">
        <f>IF($B26="","",IF(I26="", "", I26+'PbRM  08C 2°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Actualizar el padrón de unidades económicas del municipio.</v>
      </c>
      <c r="D27" s="201"/>
      <c r="E27" s="121" t="str">
        <f>+'TABLERO GENERAL'!D17</f>
        <v>PADRÓN</v>
      </c>
      <c r="F27" s="122">
        <f>+'TABLERO GENERAL'!E17</f>
        <v>2</v>
      </c>
      <c r="G27" s="122">
        <f>+'TABLERO GENERAL'!N17</f>
        <v>0</v>
      </c>
      <c r="H27" s="116">
        <f t="shared" si="0"/>
        <v>0</v>
      </c>
      <c r="I27" s="123" t="str">
        <f>IF('TABLERO GENERAL'!O17="","",'TABLERO GENERAL'!O17)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2° TRIMESTRE'!M27))</f>
        <v>1</v>
      </c>
      <c r="N27" s="116">
        <f t="shared" si="4"/>
        <v>0.5</v>
      </c>
      <c r="O27" s="123" t="str">
        <f>IF($B27="","",IF(I27="", "", I27+'PbRM  08C 2°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>
        <f>+'TABLERO GENERAL'!B18</f>
        <v>9</v>
      </c>
      <c r="C28" s="78" t="str">
        <f>+'TABLERO GENERAL'!C18</f>
        <v>Implementar el programa para el otorgamiento de licencias o permisos provisionales a negocios de bajo riesgo.</v>
      </c>
      <c r="D28" s="79"/>
      <c r="E28" s="121" t="str">
        <f>+'TABLERO GENERAL'!D18</f>
        <v>PROGRAMA</v>
      </c>
      <c r="F28" s="122">
        <f>+'TABLERO GENERAL'!E18</f>
        <v>2</v>
      </c>
      <c r="G28" s="122">
        <f>+'TABLERO GENERAL'!N18</f>
        <v>1</v>
      </c>
      <c r="H28" s="116">
        <f t="shared" si="0"/>
        <v>0.5</v>
      </c>
      <c r="I28" s="123" t="str">
        <f>IF('TABLERO GENERAL'!O18="","",'TABLERO GENERAL'!O18)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>
        <f>IF($B28="","",IF(G28="", "", G28+'PbRM  08C 2° TRIMESTRE'!M28))</f>
        <v>2</v>
      </c>
      <c r="N28" s="116">
        <f t="shared" si="4"/>
        <v>1</v>
      </c>
      <c r="O28" s="123" t="str">
        <f>IF($B28="","",IF(I28="", "", I28+'PbRM  08C 2°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Impartir cursos sobre el adecuado manejo financiero a unidades económicas.</v>
      </c>
      <c r="D29" s="201"/>
      <c r="E29" s="121" t="str">
        <f>+'TABLERO GENERAL'!D19</f>
        <v>CURSO</v>
      </c>
      <c r="F29" s="122">
        <f>+'TABLERO GENERAL'!E19</f>
        <v>1</v>
      </c>
      <c r="G29" s="122">
        <f>+'TABLERO GENERAL'!N19</f>
        <v>0</v>
      </c>
      <c r="H29" s="116">
        <f t="shared" si="0"/>
        <v>0</v>
      </c>
      <c r="I29" s="123" t="str">
        <f>IF('TABLERO GENERAL'!O19="","",'TABLERO GENERAL'!O19)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>
        <f>IF($B29="","",IF(G29="", "", G29+'PbRM  08C 2° TRIMESTRE'!M29))</f>
        <v>1</v>
      </c>
      <c r="N29" s="116">
        <f t="shared" si="4"/>
        <v>1</v>
      </c>
      <c r="O29" s="123" t="str">
        <f>IF($B29="","",IF(I29="", "", I29+'PbRM  08C 2°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>
        <f>+'TABLERO GENERAL'!B20</f>
        <v>11</v>
      </c>
      <c r="C30" s="235" t="str">
        <f>+'TABLERO GENERAL'!C20</f>
        <v>Implementar asistencias técnicas para el saneamiento financiero de unidades económicas.</v>
      </c>
      <c r="D30" s="195"/>
      <c r="E30" s="126" t="str">
        <f>+'TABLERO GENERAL'!D20</f>
        <v>ASISTENCIA</v>
      </c>
      <c r="F30" s="127">
        <f>+'TABLERO GENERAL'!E20</f>
        <v>1</v>
      </c>
      <c r="G30" s="127">
        <f>+'TABLERO GENERAL'!N20</f>
        <v>1</v>
      </c>
      <c r="H30" s="128">
        <f t="shared" si="0"/>
        <v>1</v>
      </c>
      <c r="I30" s="131" t="str">
        <f>IF('TABLERO GENERAL'!O20="","",'TABLERO GENERAL'!O20)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>
        <f>IF($B30="","",IF(G30="", "", G30+'PbRM  08C 2° TRIMESTRE'!M30))</f>
        <v>1</v>
      </c>
      <c r="N30" s="128">
        <f t="shared" si="4"/>
        <v>1</v>
      </c>
      <c r="O30" s="131" t="str">
        <f>IF($B30="","",IF(I30="", "", I30+'PbRM  08C 2°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Lic. Carlos Giovanni Martínez Trejo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Industria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1449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03040201</v>
      </c>
      <c r="J51" s="217"/>
      <c r="K51" s="215" t="str">
        <f>+'TABLERO GENERAL'!E6</f>
        <v>Modernización Industrial y del Comercio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0304020103</v>
      </c>
      <c r="J52" s="201"/>
      <c r="K52" s="220" t="str">
        <f>+'TABLERO GENERAL'!E5</f>
        <v>Fortalecimiento a la competitividad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131</v>
      </c>
      <c r="J54" s="195"/>
      <c r="K54" s="207" t="str">
        <f>+'TABLERO GENERAL'!E4</f>
        <v>Fomento Industrial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Gestionar solicitudes de apoyos financieros para unidades económicas.</v>
      </c>
      <c r="D61" s="217"/>
      <c r="E61" s="155" t="str">
        <f>+'TABLERO GENERAL'!D21</f>
        <v>GESTIÓN</v>
      </c>
      <c r="F61" s="115">
        <f>+'TABLERO GENERAL'!E21</f>
        <v>10</v>
      </c>
      <c r="G61" s="122">
        <f>+'TABLERO GENERAL'!N21</f>
        <v>2</v>
      </c>
      <c r="H61" s="116">
        <f t="shared" ref="H61:H71" si="8">IF($B61="","",IF(OR(G61="",F61=""),"",IF(F61=0,IF(G61=0,1,1.11),G61/F61)))</f>
        <v>0.2</v>
      </c>
      <c r="I61" s="123" t="str">
        <f>IF('TABLERO GENERAL'!O21="","",'TABLERO GENERAL'!O21)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>
        <f>IF($B61="","",IF(G61="", "", G61+'PbRM  08C 2° TRIMESTRE'!M61))</f>
        <v>7</v>
      </c>
      <c r="N61" s="118">
        <f t="shared" ref="N61:N71" si="12">IF($B61="","",IF(OR(M61="",F61=""),"",IF(F61=0,IF(M61=0,1,1.11),M61/F61)))</f>
        <v>0.7</v>
      </c>
      <c r="O61" s="117" t="str">
        <f>IF($B61="","",IF(I61="", "", I61+'PbRM  08C 2°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>
        <f>+'TABLERO GENERAL'!B22</f>
        <v>13</v>
      </c>
      <c r="C62" s="206" t="str">
        <f>+'TABLERO GENERAL'!C22</f>
        <v>Gestionar la recepción y dictaminación de proyectos de expansión o crecimiento de unidades económicas</v>
      </c>
      <c r="D62" s="201"/>
      <c r="E62" s="121" t="str">
        <f>+'TABLERO GENERAL'!D22</f>
        <v>GESTIÓN</v>
      </c>
      <c r="F62" s="121">
        <f>+'TABLERO GENERAL'!E22</f>
        <v>4</v>
      </c>
      <c r="G62" s="122">
        <f>+'TABLERO GENERAL'!N22</f>
        <v>1</v>
      </c>
      <c r="H62" s="116">
        <f t="shared" si="8"/>
        <v>0.25</v>
      </c>
      <c r="I62" s="123" t="str">
        <f>IF('TABLERO GENERAL'!O22="","",'TABLERO GENERAL'!O22)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>
        <f>IF($B62="","",IF(G62="", "", G62+'PbRM  08C 2° TRIMESTRE'!M62))</f>
        <v>3</v>
      </c>
      <c r="N62" s="116">
        <f t="shared" si="12"/>
        <v>0.75</v>
      </c>
      <c r="O62" s="123" t="str">
        <f>IF($B62="","",IF(I62="", "", I62+'PbRM  08C 2°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>
        <f>+'TABLERO GENERAL'!B23</f>
        <v>14</v>
      </c>
      <c r="C63" s="206" t="str">
        <f>+'TABLERO GENERAL'!C23</f>
        <v>Brindar asesoría para la emisión y aplicación de estímulos económicos.</v>
      </c>
      <c r="D63" s="201"/>
      <c r="E63" s="121" t="str">
        <f>+'TABLERO GENERAL'!D23</f>
        <v>ASESORÍA</v>
      </c>
      <c r="F63" s="121">
        <f>+'TABLERO GENERAL'!E23</f>
        <v>50</v>
      </c>
      <c r="G63" s="122">
        <f>+'TABLERO GENERAL'!N23</f>
        <v>10</v>
      </c>
      <c r="H63" s="116">
        <f t="shared" si="8"/>
        <v>0.2</v>
      </c>
      <c r="I63" s="123" t="str">
        <f>IF('TABLERO GENERAL'!O23="","",'TABLERO GENERAL'!O23)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>
        <f>IF($B63="","",IF(G63="", "", G63+'PbRM  08C 2° TRIMESTRE'!M63))</f>
        <v>45</v>
      </c>
      <c r="N63" s="116">
        <f t="shared" si="12"/>
        <v>0.9</v>
      </c>
      <c r="O63" s="123" t="str">
        <f>IF($B63="","",IF(I63="", "", I63+'PbRM  08C 2°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>
        <f>+'TABLERO GENERAL'!B24</f>
        <v>15</v>
      </c>
      <c r="C64" s="206" t="str">
        <f>+'TABLERO GENERAL'!C24</f>
        <v>Atender solicitudes de dictámenes de giro para negocios.</v>
      </c>
      <c r="D64" s="201"/>
      <c r="E64" s="121" t="str">
        <f>+'TABLERO GENERAL'!D24</f>
        <v>SOLICITUD</v>
      </c>
      <c r="F64" s="121">
        <f>+'TABLERO GENERAL'!E24</f>
        <v>40</v>
      </c>
      <c r="G64" s="122">
        <f>+'TABLERO GENERAL'!N24</f>
        <v>10</v>
      </c>
      <c r="H64" s="116">
        <f t="shared" si="8"/>
        <v>0.25</v>
      </c>
      <c r="I64" s="123" t="str">
        <f>IF('TABLERO GENERAL'!O24="","",'TABLERO GENERAL'!O24)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>
        <f>IF($B64="","",IF(G64="", "", G64+'PbRM  08C 2° TRIMESTRE'!M64))</f>
        <v>30</v>
      </c>
      <c r="N64" s="116">
        <f t="shared" si="12"/>
        <v>0.75</v>
      </c>
      <c r="O64" s="123" t="str">
        <f>IF($B64="","",IF(I64="", "", I64+'PbRM  08C 2°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>
        <f>+'TABLERO GENERAL'!B25</f>
        <v>16</v>
      </c>
      <c r="C65" s="206" t="str">
        <f>+'TABLERO GENERAL'!C25</f>
        <v>Realizar sesiones del Comité Municipal de Dictámenes de Giro.</v>
      </c>
      <c r="D65" s="201"/>
      <c r="E65" s="121" t="str">
        <f>+'TABLERO GENERAL'!D25</f>
        <v>SESIÓN</v>
      </c>
      <c r="F65" s="121">
        <f>+'TABLERO GENERAL'!E25</f>
        <v>4</v>
      </c>
      <c r="G65" s="122">
        <f>+'TABLERO GENERAL'!N25</f>
        <v>1</v>
      </c>
      <c r="H65" s="116">
        <f t="shared" si="8"/>
        <v>0.25</v>
      </c>
      <c r="I65" s="123" t="str">
        <f>IF('TABLERO GENERAL'!O25="","",'TABLERO GENERAL'!O25)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>
        <f>IF($B65="","",IF(G65="", "", G65+'PbRM  08C 2° TRIMESTRE'!M65))</f>
        <v>3</v>
      </c>
      <c r="N65" s="116">
        <f t="shared" si="12"/>
        <v>0.75</v>
      </c>
      <c r="O65" s="123" t="str">
        <f>IF($B65="","",IF(I65="", "", I65+'PbRM  08C 2°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>
        <f>+'TABLERO GENERAL'!B26</f>
        <v>17</v>
      </c>
      <c r="C66" s="206" t="str">
        <f>+'TABLERO GENERAL'!C26</f>
        <v>Facilitar la apertura de empresa exprés.</v>
      </c>
      <c r="D66" s="201"/>
      <c r="E66" s="121" t="str">
        <f>+'TABLERO GENERAL'!D26</f>
        <v>DOCUMENTO</v>
      </c>
      <c r="F66" s="121">
        <f>+'TABLERO GENERAL'!E26</f>
        <v>30</v>
      </c>
      <c r="G66" s="122">
        <f>+'TABLERO GENERAL'!N26</f>
        <v>5</v>
      </c>
      <c r="H66" s="116">
        <f t="shared" si="8"/>
        <v>0.16666666666666666</v>
      </c>
      <c r="I66" s="123" t="str">
        <f>IF('TABLERO GENERAL'!O26="","",'TABLERO GENERAL'!O26)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>
        <f>IF($B66="","",IF(G66="", "", G66+'PbRM  08C 2° TRIMESTRE'!M66))</f>
        <v>25</v>
      </c>
      <c r="N66" s="116">
        <f t="shared" si="12"/>
        <v>0.83333333333333337</v>
      </c>
      <c r="O66" s="123" t="str">
        <f>IF($B66="","",IF(I66="", "", I66+'PbRM  08C 2°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>
        <f>+'TABLERO GENERAL'!B27</f>
        <v>18</v>
      </c>
      <c r="C67" s="206" t="str">
        <f>+'TABLERO GENERAL'!C27</f>
        <v>Mantener vigente un convenio de colaboración con un consejo empresarial municipal o regional en materia económica.</v>
      </c>
      <c r="D67" s="201"/>
      <c r="E67" s="121" t="str">
        <f>+'TABLERO GENERAL'!D27</f>
        <v>CONVENIO</v>
      </c>
      <c r="F67" s="121">
        <f>+'TABLERO GENERAL'!E27</f>
        <v>1</v>
      </c>
      <c r="G67" s="122">
        <f>+'TABLERO GENERAL'!N27</f>
        <v>0</v>
      </c>
      <c r="H67" s="116">
        <f t="shared" si="8"/>
        <v>0</v>
      </c>
      <c r="I67" s="123" t="str">
        <f>IF('TABLERO GENERAL'!O27="","",'TABLERO GENERAL'!O27)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>
        <f>IF($B67="","",IF(G67="", "", G67+'PbRM  08C 2° TRIMESTRE'!M67))</f>
        <v>0</v>
      </c>
      <c r="N67" s="116">
        <f t="shared" si="12"/>
        <v>0</v>
      </c>
      <c r="O67" s="123" t="str">
        <f>IF($B67="","",IF(I67="", "", I67+'PbRM  08C 2°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GENERAL'!N28</f>
        <v/>
      </c>
      <c r="H68" s="116" t="str">
        <f t="shared" si="8"/>
        <v/>
      </c>
      <c r="I68" s="123" t="str">
        <f>IF('TABLERO GENERAL'!O28="","",'TABLERO GENERAL'!O28)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2° TRIMESTRE'!M68))</f>
        <v/>
      </c>
      <c r="N68" s="116" t="str">
        <f t="shared" si="12"/>
        <v/>
      </c>
      <c r="O68" s="123" t="str">
        <f>IF($B68="","",IF(I68="", "", I68+'PbRM  08C 2°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GENERAL'!N29</f>
        <v/>
      </c>
      <c r="H69" s="116" t="str">
        <f t="shared" si="8"/>
        <v/>
      </c>
      <c r="I69" s="123" t="str">
        <f>IF('TABLERO GENERAL'!O29="","",'TABLERO GENERAL'!O29)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2° TRIMESTRE'!M69))</f>
        <v/>
      </c>
      <c r="N69" s="116" t="str">
        <f t="shared" si="12"/>
        <v/>
      </c>
      <c r="O69" s="123" t="str">
        <f>IF($B69="","",IF(I69="", "", I69+'PbRM  08C 2°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GENERAL'!N30</f>
        <v/>
      </c>
      <c r="H70" s="116" t="str">
        <f t="shared" si="8"/>
        <v/>
      </c>
      <c r="I70" s="123" t="str">
        <f>IF('TABLERO GENERAL'!O30="","",'TABLERO GENERAL'!O30)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2° TRIMESTRE'!M70))</f>
        <v/>
      </c>
      <c r="N70" s="116" t="str">
        <f t="shared" si="12"/>
        <v/>
      </c>
      <c r="O70" s="123" t="str">
        <f>IF($B70="","",IF(I70="", "", I70+'PbRM  08C 2°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GENERAL'!N31</f>
        <v/>
      </c>
      <c r="H71" s="128" t="str">
        <f t="shared" si="8"/>
        <v/>
      </c>
      <c r="I71" s="131" t="str">
        <f>IF('TABLERO GENERAL'!O31="","",'TABLERO GENERAL'!O31)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2° TRIMESTRE'!M71))</f>
        <v/>
      </c>
      <c r="N71" s="128" t="str">
        <f t="shared" si="12"/>
        <v/>
      </c>
      <c r="O71" s="131" t="str">
        <f>IF($B71="","",IF(I71="", "", I71+'PbRM  08C 2°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Carlos Giovanni Martínez Trejo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Industria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1449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03040201</v>
      </c>
      <c r="J91" s="217"/>
      <c r="K91" s="215" t="str">
        <f>+'TABLERO GENERAL'!E6</f>
        <v>Modernización Industrial y del Comercio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0304020103</v>
      </c>
      <c r="J92" s="201"/>
      <c r="K92" s="220" t="str">
        <f>+'TABLERO GENERAL'!E5</f>
        <v>Fortalecimiento a la competitividad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131</v>
      </c>
      <c r="J94" s="195"/>
      <c r="K94" s="207" t="str">
        <f>+'TABLERO GENERAL'!E4</f>
        <v>Fomento Industrial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GENERAL'!N32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GENERAL'!O32="","",'TABLERO GENERAL'!O32)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2°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2°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GENERAL'!N33</f>
        <v/>
      </c>
      <c r="H102" s="116" t="str">
        <f t="shared" si="16"/>
        <v/>
      </c>
      <c r="I102" s="123" t="str">
        <f>IF('TABLERO GENERAL'!O33="","",'TABLERO GENERAL'!O33)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2° TRIMESTRE'!M102))</f>
        <v/>
      </c>
      <c r="N102" s="116" t="str">
        <f t="shared" si="20"/>
        <v/>
      </c>
      <c r="O102" s="123" t="str">
        <f>IF($B102="","",IF(I102="", "", I102+'PbRM  08C 2°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GENERAL'!N34</f>
        <v/>
      </c>
      <c r="H103" s="116" t="str">
        <f t="shared" si="16"/>
        <v/>
      </c>
      <c r="I103" s="123" t="str">
        <f>IF('TABLERO GENERAL'!O34="","",'TABLERO GENERAL'!O34)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2° TRIMESTRE'!M103))</f>
        <v/>
      </c>
      <c r="N103" s="116" t="str">
        <f t="shared" si="20"/>
        <v/>
      </c>
      <c r="O103" s="123" t="str">
        <f>IF($B103="","",IF(I103="", "", I103+'PbRM  08C 2°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GENERAL'!N35</f>
        <v/>
      </c>
      <c r="H104" s="116" t="str">
        <f t="shared" si="16"/>
        <v/>
      </c>
      <c r="I104" s="123" t="str">
        <f>IF('TABLERO GENERAL'!O35="","",'TABLERO GENERAL'!O35)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2° TRIMESTRE'!M104))</f>
        <v/>
      </c>
      <c r="N104" s="116" t="str">
        <f t="shared" si="20"/>
        <v/>
      </c>
      <c r="O104" s="123" t="str">
        <f>IF($B104="","",IF(I104="", "", I104+'PbRM  08C 2°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GENERAL'!N36</f>
        <v/>
      </c>
      <c r="H105" s="116" t="str">
        <f t="shared" si="16"/>
        <v/>
      </c>
      <c r="I105" s="123" t="str">
        <f>IF('TABLERO GENERAL'!O36="","",'TABLERO GENERAL'!O36)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2° TRIMESTRE'!M105))</f>
        <v/>
      </c>
      <c r="N105" s="116" t="str">
        <f t="shared" si="20"/>
        <v/>
      </c>
      <c r="O105" s="123" t="str">
        <f>IF($B105="","",IF(I105="", "", I105+'PbRM  08C 2°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GENERAL'!N37</f>
        <v/>
      </c>
      <c r="H106" s="116" t="str">
        <f t="shared" si="16"/>
        <v/>
      </c>
      <c r="I106" s="123" t="str">
        <f>IF('TABLERO GENERAL'!O37="","",'TABLERO GENERAL'!O37)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2° TRIMESTRE'!M106))</f>
        <v/>
      </c>
      <c r="N106" s="116" t="str">
        <f t="shared" si="20"/>
        <v/>
      </c>
      <c r="O106" s="123" t="str">
        <f>IF($B106="","",IF(I106="", "", I106+'PbRM  08C 2°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GENERAL'!N38</f>
        <v/>
      </c>
      <c r="H107" s="116" t="str">
        <f t="shared" si="16"/>
        <v/>
      </c>
      <c r="I107" s="123" t="str">
        <f>IF('TABLERO GENERAL'!O38="","",'TABLERO GENERAL'!O38)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2° TRIMESTRE'!M107))</f>
        <v/>
      </c>
      <c r="N107" s="116" t="str">
        <f t="shared" si="20"/>
        <v/>
      </c>
      <c r="O107" s="123" t="str">
        <f>IF($B107="","",IF(I107="", "", I107+'PbRM  08C 2°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GENERAL'!N39</f>
        <v/>
      </c>
      <c r="H108" s="116" t="str">
        <f t="shared" si="16"/>
        <v/>
      </c>
      <c r="I108" s="123" t="str">
        <f>IF('TABLERO GENERAL'!O39="","",'TABLERO GENERAL'!O39)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2° TRIMESTRE'!M108))</f>
        <v/>
      </c>
      <c r="N108" s="116" t="str">
        <f t="shared" si="20"/>
        <v/>
      </c>
      <c r="O108" s="123" t="str">
        <f>IF($B108="","",IF(I108="", "", I108+'PbRM  08C 2°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GENERAL'!N40</f>
        <v/>
      </c>
      <c r="H109" s="116" t="str">
        <f t="shared" si="16"/>
        <v/>
      </c>
      <c r="I109" s="123" t="str">
        <f>IF('TABLERO GENERAL'!O40="","",'TABLERO GENERAL'!O40)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2° TRIMESTRE'!M109))</f>
        <v/>
      </c>
      <c r="N109" s="116" t="str">
        <f t="shared" si="20"/>
        <v/>
      </c>
      <c r="O109" s="123" t="str">
        <f>IF($B109="","",IF(I109="", "", I109+'PbRM  08C 2°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GENERAL'!N41</f>
        <v/>
      </c>
      <c r="H110" s="116" t="str">
        <f t="shared" si="16"/>
        <v/>
      </c>
      <c r="I110" s="123" t="str">
        <f>IF('TABLERO GENERAL'!O41="","",'TABLERO GENERAL'!O41)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2° TRIMESTRE'!M110))</f>
        <v/>
      </c>
      <c r="N110" s="116" t="str">
        <f t="shared" si="20"/>
        <v/>
      </c>
      <c r="O110" s="123" t="str">
        <f>IF($B110="","",IF(I110="", "", I110+'PbRM  08C 2°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GENERAL'!N42</f>
        <v/>
      </c>
      <c r="H111" s="128" t="str">
        <f t="shared" si="16"/>
        <v/>
      </c>
      <c r="I111" s="131" t="str">
        <f>IF('TABLERO GENERAL'!O42="","",'TABLERO GENERAL'!O42)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2° TRIMESTRE'!M111))</f>
        <v/>
      </c>
      <c r="N111" s="128" t="str">
        <f t="shared" si="20"/>
        <v/>
      </c>
      <c r="O111" s="131" t="str">
        <f>IF($B111="","",IF(I111="", "", I111+'PbRM  08C 2°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Carlos Giovanni Martínez Trejo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Industria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IDKNZlGpDx2Z1iQtKktVzXHTXD3iZpyBVLx3R14mLeDbLdDGJHIVu9QhU68IRho2vW6ZlYZ3Lza67Wlt09paw==" saltValue="FifBU8V2rnIeFLNNx869Zw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97:J97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9"/>
  <sheetViews>
    <sheetView view="pageBreakPreview" topLeftCell="A21" zoomScale="80" zoomScaleNormal="70" zoomScaleSheetLayoutView="80" workbookViewId="0">
      <selection activeCell="B21" sqref="B21 G2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1450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03040201</v>
      </c>
      <c r="J10" s="217"/>
      <c r="K10" s="215" t="str">
        <f>+'TABLERO GENERAL'!E6</f>
        <v>Modernización Industrial y del Comercio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0304020103</v>
      </c>
      <c r="J11" s="201"/>
      <c r="K11" s="220" t="str">
        <f>+'TABLERO GENERAL'!E5</f>
        <v>Fortalecimiento a la competitividad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131</v>
      </c>
      <c r="J13" s="195"/>
      <c r="K13" s="207" t="str">
        <f>+'TABLERO GENERAL'!E4</f>
        <v>Fomento Industrial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Expedir licencias de funcionamiento para personas físicas.</v>
      </c>
      <c r="D20" s="217"/>
      <c r="E20" s="155" t="str">
        <f>+'TABLERO GENERAL'!D10</f>
        <v>LICENCIA</v>
      </c>
      <c r="F20" s="115">
        <f>+'TABLERO GENERAL'!E10</f>
        <v>500</v>
      </c>
      <c r="G20" s="122">
        <f>+'TABLERO GENERAL'!R10</f>
        <v>100</v>
      </c>
      <c r="H20" s="116">
        <f t="shared" ref="H20:H30" si="0">IF($B20="","",IF(OR(G20="",F20=""),"",IF(F20=0,IF(G20=0,1,1.11),G20/F20)))</f>
        <v>0.2</v>
      </c>
      <c r="I20" s="123" t="str">
        <f>IF('TABLERO GENERAL'!S10="","",'TABLERO GENERAL'!S10)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3° TRIMESTRE'!M20))</f>
        <v>500</v>
      </c>
      <c r="N20" s="118">
        <f t="shared" ref="N20:N30" si="4">IF($B20="","",IF(OR(M20="",F20=""),"",IF(F20=0,IF(M20=0,1,1.11),M20/F20)))</f>
        <v>1</v>
      </c>
      <c r="O20" s="117" t="str">
        <f>IF($B20="","",IF(I20="", "", I20+'PbRM  08C 3°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permisos de funcionamiento para personas físicas.</v>
      </c>
      <c r="D21" s="201"/>
      <c r="E21" s="121" t="str">
        <f>+'TABLERO GENERAL'!D11</f>
        <v>PERMISO</v>
      </c>
      <c r="F21" s="122">
        <f>+'TABLERO GENERAL'!E11</f>
        <v>80</v>
      </c>
      <c r="G21" s="122">
        <f>+'TABLERO GENERAL'!R11</f>
        <v>10</v>
      </c>
      <c r="H21" s="116">
        <f t="shared" si="0"/>
        <v>0.125</v>
      </c>
      <c r="I21" s="123" t="str">
        <f>IF('TABLERO GENERAL'!S11="","",'TABLERO GENERAL'!S11)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3° TRIMESTRE'!M21))</f>
        <v>80</v>
      </c>
      <c r="N21" s="116">
        <f t="shared" si="4"/>
        <v>1</v>
      </c>
      <c r="O21" s="123" t="str">
        <f>IF($B21="","",IF(I21="", "", I21+'PbRM  08C 3°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Verificar el cumplimiento de permisos y licencias de los comercios establecidos.</v>
      </c>
      <c r="D22" s="201"/>
      <c r="E22" s="121" t="str">
        <f>+'TABLERO GENERAL'!D12</f>
        <v>VERIFICACIÓN</v>
      </c>
      <c r="F22" s="122">
        <f>+'TABLERO GENERAL'!E12</f>
        <v>300</v>
      </c>
      <c r="G22" s="122">
        <f>+'TABLERO GENERAL'!R12</f>
        <v>40</v>
      </c>
      <c r="H22" s="116">
        <f t="shared" si="0"/>
        <v>0.13333333333333333</v>
      </c>
      <c r="I22" s="123" t="str">
        <f>IF('TABLERO GENERAL'!S12="","",'TABLERO GENERAL'!S12)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3° TRIMESTRE'!M22))</f>
        <v>300</v>
      </c>
      <c r="N22" s="116">
        <f t="shared" si="4"/>
        <v>1</v>
      </c>
      <c r="O22" s="123" t="str">
        <f>IF($B22="","",IF(I22="", "", I22+'PbRM  08C 3°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Emitir citatorios a comercios que operen de manera irregular.</v>
      </c>
      <c r="D23" s="201"/>
      <c r="E23" s="121" t="str">
        <f>+'TABLERO GENERAL'!D13</f>
        <v>CITATORIO</v>
      </c>
      <c r="F23" s="122">
        <f>+'TABLERO GENERAL'!E13</f>
        <v>320</v>
      </c>
      <c r="G23" s="122">
        <f>+'TABLERO GENERAL'!R13</f>
        <v>30</v>
      </c>
      <c r="H23" s="116">
        <f t="shared" si="0"/>
        <v>9.375E-2</v>
      </c>
      <c r="I23" s="123" t="str">
        <f>IF('TABLERO GENERAL'!S13="","",'TABLERO GENERAL'!S13)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3° TRIMESTRE'!M23))</f>
        <v>320</v>
      </c>
      <c r="N23" s="116">
        <f t="shared" si="4"/>
        <v>1</v>
      </c>
      <c r="O23" s="123" t="str">
        <f>IF($B23="","",IF(I23="", "", I23+'PbRM  08C 3°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Instaurar procedimientos administrativos a comercios por incumplimiento de la normatividad aplicable.</v>
      </c>
      <c r="D24" s="201"/>
      <c r="E24" s="121" t="str">
        <f>+'TABLERO GENERAL'!D14</f>
        <v>PROCEDIMIENTO</v>
      </c>
      <c r="F24" s="122">
        <f>+'TABLERO GENERAL'!E14</f>
        <v>140</v>
      </c>
      <c r="G24" s="122">
        <f>+'TABLERO GENERAL'!R14</f>
        <v>20</v>
      </c>
      <c r="H24" s="116">
        <f t="shared" si="0"/>
        <v>0.14285714285714285</v>
      </c>
      <c r="I24" s="123" t="str">
        <f>IF('TABLERO GENERAL'!S14="","",'TABLERO GENERAL'!S14)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3° TRIMESTRE'!M24))</f>
        <v>140</v>
      </c>
      <c r="N24" s="116">
        <f t="shared" si="4"/>
        <v>1</v>
      </c>
      <c r="O24" s="123" t="str">
        <f>IF($B24="","",IF(I24="", "", I24+'PbRM  08C 3°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licencias de funcionamiento para personas morales.</v>
      </c>
      <c r="D25" s="201"/>
      <c r="E25" s="121" t="str">
        <f>+'TABLERO GENERAL'!D15</f>
        <v>LICENCIA</v>
      </c>
      <c r="F25" s="122">
        <f>+'TABLERO GENERAL'!E15</f>
        <v>400</v>
      </c>
      <c r="G25" s="122">
        <f>+'TABLERO GENERAL'!R15</f>
        <v>80</v>
      </c>
      <c r="H25" s="116">
        <f t="shared" si="0"/>
        <v>0.2</v>
      </c>
      <c r="I25" s="123" t="str">
        <f>IF('TABLERO GENERAL'!S15="","",'TABLERO GENERAL'!S15)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3° TRIMESTRE'!M25))</f>
        <v>400</v>
      </c>
      <c r="N25" s="116">
        <f t="shared" si="4"/>
        <v>1</v>
      </c>
      <c r="O25" s="123" t="str">
        <f>IF($B25="","",IF(I25="", "", I25+'PbRM  08C 3°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Expedir permisos de funcionamiento para personas morales.</v>
      </c>
      <c r="D26" s="201"/>
      <c r="E26" s="121" t="str">
        <f>+'TABLERO GENERAL'!D16</f>
        <v>PERMISO</v>
      </c>
      <c r="F26" s="122">
        <f>+'TABLERO GENERAL'!E16</f>
        <v>5</v>
      </c>
      <c r="G26" s="122">
        <f>+'TABLERO GENERAL'!R16</f>
        <v>1</v>
      </c>
      <c r="H26" s="116">
        <f t="shared" si="0"/>
        <v>0.2</v>
      </c>
      <c r="I26" s="123" t="str">
        <f>IF('TABLERO GENERAL'!S16="","",'TABLERO GENERAL'!S16)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3° TRIMESTRE'!M26))</f>
        <v>5</v>
      </c>
      <c r="N26" s="116">
        <f t="shared" si="4"/>
        <v>1</v>
      </c>
      <c r="O26" s="123" t="str">
        <f>IF($B26="","",IF(I26="", "", I26+'PbRM  08C 3°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Actualizar el padrón de unidades económicas del municipio.</v>
      </c>
      <c r="D27" s="201"/>
      <c r="E27" s="121" t="str">
        <f>+'TABLERO GENERAL'!D17</f>
        <v>PADRÓN</v>
      </c>
      <c r="F27" s="122">
        <f>+'TABLERO GENERAL'!E17</f>
        <v>2</v>
      </c>
      <c r="G27" s="122">
        <f>+'TABLERO GENERAL'!R17</f>
        <v>1</v>
      </c>
      <c r="H27" s="116">
        <f t="shared" si="0"/>
        <v>0.5</v>
      </c>
      <c r="I27" s="123" t="str">
        <f>IF('TABLERO GENERAL'!S17="","",'TABLERO GENERAL'!S17)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3° TRIMESTRE'!M27))</f>
        <v>2</v>
      </c>
      <c r="N27" s="116">
        <f t="shared" si="4"/>
        <v>1</v>
      </c>
      <c r="O27" s="123" t="str">
        <f>IF($B27="","",IF(I27="", "", I27+'PbRM  08C 3°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>
        <f>+'TABLERO GENERAL'!B18</f>
        <v>9</v>
      </c>
      <c r="C28" s="78" t="str">
        <f>+'TABLERO GENERAL'!C18</f>
        <v>Implementar el programa para el otorgamiento de licencias o permisos provisionales a negocios de bajo riesgo.</v>
      </c>
      <c r="D28" s="79"/>
      <c r="E28" s="121" t="str">
        <f>+'TABLERO GENERAL'!D18</f>
        <v>PROGRAMA</v>
      </c>
      <c r="F28" s="122">
        <f>+'TABLERO GENERAL'!E18</f>
        <v>2</v>
      </c>
      <c r="G28" s="122">
        <f>+'TABLERO GENERAL'!R18</f>
        <v>0</v>
      </c>
      <c r="H28" s="116">
        <f t="shared" si="0"/>
        <v>0</v>
      </c>
      <c r="I28" s="123" t="str">
        <f>IF('TABLERO GENERAL'!S18="","",'TABLERO GENERAL'!S18)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>
        <f>IF($B28="","",IF(G28="", "", G28+'PbRM  08C 3° TRIMESTRE'!M28))</f>
        <v>2</v>
      </c>
      <c r="N28" s="116">
        <f t="shared" si="4"/>
        <v>1</v>
      </c>
      <c r="O28" s="123" t="str">
        <f>IF($B28="","",IF(I28="", "", I28+'PbRM  08C 3°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Impartir cursos sobre el adecuado manejo financiero a unidades económicas.</v>
      </c>
      <c r="D29" s="201"/>
      <c r="E29" s="121" t="str">
        <f>+'TABLERO GENERAL'!D19</f>
        <v>CURSO</v>
      </c>
      <c r="F29" s="122">
        <f>+'TABLERO GENERAL'!E19</f>
        <v>1</v>
      </c>
      <c r="G29" s="122">
        <f>+'TABLERO GENERAL'!R19</f>
        <v>0</v>
      </c>
      <c r="H29" s="116">
        <f t="shared" si="0"/>
        <v>0</v>
      </c>
      <c r="I29" s="123" t="str">
        <f>IF('TABLERO GENERAL'!S19="","",'TABLERO GENERAL'!S19)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>
        <f>IF($B29="","",IF(G29="", "", G29+'PbRM  08C 3° TRIMESTRE'!M29))</f>
        <v>1</v>
      </c>
      <c r="N29" s="116">
        <f t="shared" si="4"/>
        <v>1</v>
      </c>
      <c r="O29" s="123" t="str">
        <f>IF($B29="","",IF(I29="", "", I29+'PbRM  08C 3°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>
        <f>+'TABLERO GENERAL'!B20</f>
        <v>11</v>
      </c>
      <c r="C30" s="235" t="str">
        <f>+'TABLERO GENERAL'!C20</f>
        <v>Implementar asistencias técnicas para el saneamiento financiero de unidades económicas.</v>
      </c>
      <c r="D30" s="195"/>
      <c r="E30" s="126" t="str">
        <f>+'TABLERO GENERAL'!D20</f>
        <v>ASISTENCIA</v>
      </c>
      <c r="F30" s="127">
        <f>+'TABLERO GENERAL'!E20</f>
        <v>1</v>
      </c>
      <c r="G30" s="127">
        <f>+'TABLERO GENERAL'!R20</f>
        <v>0</v>
      </c>
      <c r="H30" s="128">
        <f t="shared" si="0"/>
        <v>0</v>
      </c>
      <c r="I30" s="131" t="str">
        <f>IF('TABLERO GENERAL'!S20="","",'TABLERO GENERAL'!S20)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>
        <f>IF($B30="","",IF(G30="", "", G30+'PbRM  08C 3° TRIMESTRE'!M30))</f>
        <v>1</v>
      </c>
      <c r="N30" s="128">
        <f t="shared" si="4"/>
        <v>1</v>
      </c>
      <c r="O30" s="131" t="str">
        <f>IF($B30="","",IF(I30="", "", I30+'PbRM  08C 3°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Lic. Carlos Giovanni Martínez Trejo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Industria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1450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03040201</v>
      </c>
      <c r="J51" s="217"/>
      <c r="K51" s="215" t="str">
        <f>+'TABLERO GENERAL'!E6</f>
        <v>Modernización Industrial y del Comercio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0304020103</v>
      </c>
      <c r="J52" s="201"/>
      <c r="K52" s="220" t="str">
        <f>+'TABLERO GENERAL'!E5</f>
        <v>Fortalecimiento a la competitividad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131</v>
      </c>
      <c r="J54" s="195"/>
      <c r="K54" s="207" t="str">
        <f>+'TABLERO GENERAL'!E4</f>
        <v>Fomento Industrial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Gestionar solicitudes de apoyos financieros para unidades económicas.</v>
      </c>
      <c r="D61" s="217"/>
      <c r="E61" s="155" t="str">
        <f>+'TABLERO GENERAL'!D21</f>
        <v>GESTIÓN</v>
      </c>
      <c r="F61" s="115">
        <f>+'TABLERO GENERAL'!E21</f>
        <v>10</v>
      </c>
      <c r="G61" s="122">
        <f>+'TABLERO GENERAL'!R21</f>
        <v>3</v>
      </c>
      <c r="H61" s="116">
        <f t="shared" ref="H61:H71" si="8">IF($B61="","",IF(OR(G61="",F61=""),"",IF(F61=0,IF(G61=0,1,1.11),G61/F61)))</f>
        <v>0.3</v>
      </c>
      <c r="I61" s="123" t="str">
        <f>IF('TABLERO GENERAL'!S21="","",'TABLERO GENERAL'!S21)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>
        <f>IF($B61="","",IF(G61="", "", G61+'PbRM  08C 3° TRIMESTRE'!M61))</f>
        <v>10</v>
      </c>
      <c r="N61" s="118">
        <f t="shared" ref="N61:N71" si="12">IF($B61="","",IF(OR(M61="",F61=""),"",IF(F61=0,IF(M61=0,1,1.11),M61/F61)))</f>
        <v>1</v>
      </c>
      <c r="O61" s="117" t="str">
        <f>IF($B61="","",IF(I61="", "", I61+'PbRM  08C 3°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>
        <f>+'TABLERO GENERAL'!B22</f>
        <v>13</v>
      </c>
      <c r="C62" s="206" t="str">
        <f>+'TABLERO GENERAL'!C22</f>
        <v>Gestionar la recepción y dictaminación de proyectos de expansión o crecimiento de unidades económicas</v>
      </c>
      <c r="D62" s="201"/>
      <c r="E62" s="121" t="str">
        <f>+'TABLERO GENERAL'!D22</f>
        <v>GESTIÓN</v>
      </c>
      <c r="F62" s="121">
        <f>+'TABLERO GENERAL'!E22</f>
        <v>4</v>
      </c>
      <c r="G62" s="122">
        <f>+'TABLERO GENERAL'!R22</f>
        <v>1</v>
      </c>
      <c r="H62" s="116">
        <f t="shared" si="8"/>
        <v>0.25</v>
      </c>
      <c r="I62" s="123" t="str">
        <f>IF('TABLERO GENERAL'!S22="","",'TABLERO GENERAL'!S22)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>
        <f>IF($B62="","",IF(G62="", "", G62+'PbRM  08C 3° TRIMESTRE'!M62))</f>
        <v>4</v>
      </c>
      <c r="N62" s="116">
        <f t="shared" si="12"/>
        <v>1</v>
      </c>
      <c r="O62" s="123" t="str">
        <f>IF($B62="","",IF(I62="", "", I62+'PbRM  08C 3°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>
        <f>+'TABLERO GENERAL'!B23</f>
        <v>14</v>
      </c>
      <c r="C63" s="206" t="str">
        <f>+'TABLERO GENERAL'!C23</f>
        <v>Brindar asesoría para la emisión y aplicación de estímulos económicos.</v>
      </c>
      <c r="D63" s="201"/>
      <c r="E63" s="121" t="str">
        <f>+'TABLERO GENERAL'!D23</f>
        <v>ASESORÍA</v>
      </c>
      <c r="F63" s="121">
        <f>+'TABLERO GENERAL'!E23</f>
        <v>50</v>
      </c>
      <c r="G63" s="122">
        <f>+'TABLERO GENERAL'!R23</f>
        <v>5</v>
      </c>
      <c r="H63" s="116">
        <f t="shared" si="8"/>
        <v>0.1</v>
      </c>
      <c r="I63" s="123" t="str">
        <f>IF('TABLERO GENERAL'!S23="","",'TABLERO GENERAL'!S23)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>
        <f>IF($B63="","",IF(G63="", "", G63+'PbRM  08C 3° TRIMESTRE'!M63))</f>
        <v>50</v>
      </c>
      <c r="N63" s="116">
        <f t="shared" si="12"/>
        <v>1</v>
      </c>
      <c r="O63" s="123" t="str">
        <f>IF($B63="","",IF(I63="", "", I63+'PbRM  08C 3°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>
        <f>+'TABLERO GENERAL'!B24</f>
        <v>15</v>
      </c>
      <c r="C64" s="206" t="str">
        <f>+'TABLERO GENERAL'!C24</f>
        <v>Atender solicitudes de dictámenes de giro para negocios.</v>
      </c>
      <c r="D64" s="201"/>
      <c r="E64" s="121" t="str">
        <f>+'TABLERO GENERAL'!D24</f>
        <v>SOLICITUD</v>
      </c>
      <c r="F64" s="121">
        <f>+'TABLERO GENERAL'!E24</f>
        <v>40</v>
      </c>
      <c r="G64" s="122">
        <f>+'TABLERO GENERAL'!R24</f>
        <v>10</v>
      </c>
      <c r="H64" s="116">
        <f t="shared" si="8"/>
        <v>0.25</v>
      </c>
      <c r="I64" s="123" t="str">
        <f>IF('TABLERO GENERAL'!S24="","",'TABLERO GENERAL'!S24)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>
        <f>IF($B64="","",IF(G64="", "", G64+'PbRM  08C 3° TRIMESTRE'!M64))</f>
        <v>40</v>
      </c>
      <c r="N64" s="116">
        <f t="shared" si="12"/>
        <v>1</v>
      </c>
      <c r="O64" s="123" t="str">
        <f>IF($B64="","",IF(I64="", "", I64+'PbRM  08C 3°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>
        <f>+'TABLERO GENERAL'!B25</f>
        <v>16</v>
      </c>
      <c r="C65" s="206" t="str">
        <f>+'TABLERO GENERAL'!C25</f>
        <v>Realizar sesiones del Comité Municipal de Dictámenes de Giro.</v>
      </c>
      <c r="D65" s="201"/>
      <c r="E65" s="121" t="str">
        <f>+'TABLERO GENERAL'!D25</f>
        <v>SESIÓN</v>
      </c>
      <c r="F65" s="121">
        <f>+'TABLERO GENERAL'!E25</f>
        <v>4</v>
      </c>
      <c r="G65" s="122">
        <f>+'TABLERO GENERAL'!R25</f>
        <v>1</v>
      </c>
      <c r="H65" s="116">
        <f t="shared" si="8"/>
        <v>0.25</v>
      </c>
      <c r="I65" s="123" t="str">
        <f>IF('TABLERO GENERAL'!S25="","",'TABLERO GENERAL'!S25)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>
        <f>IF($B65="","",IF(G65="", "", G65+'PbRM  08C 3° TRIMESTRE'!M65))</f>
        <v>4</v>
      </c>
      <c r="N65" s="116">
        <f t="shared" si="12"/>
        <v>1</v>
      </c>
      <c r="O65" s="123" t="str">
        <f>IF($B65="","",IF(I65="", "", I65+'PbRM  08C 3°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>
        <f>+'TABLERO GENERAL'!B26</f>
        <v>17</v>
      </c>
      <c r="C66" s="206" t="str">
        <f>+'TABLERO GENERAL'!C26</f>
        <v>Facilitar la apertura de empresa exprés.</v>
      </c>
      <c r="D66" s="201"/>
      <c r="E66" s="121" t="str">
        <f>+'TABLERO GENERAL'!D26</f>
        <v>DOCUMENTO</v>
      </c>
      <c r="F66" s="121">
        <f>+'TABLERO GENERAL'!E26</f>
        <v>30</v>
      </c>
      <c r="G66" s="122">
        <f>+'TABLERO GENERAL'!R26</f>
        <v>5</v>
      </c>
      <c r="H66" s="116">
        <f t="shared" si="8"/>
        <v>0.16666666666666666</v>
      </c>
      <c r="I66" s="123" t="str">
        <f>IF('TABLERO GENERAL'!S26="","",'TABLERO GENERAL'!S26)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>
        <f>IF($B66="","",IF(G66="", "", G66+'PbRM  08C 3° TRIMESTRE'!M66))</f>
        <v>30</v>
      </c>
      <c r="N66" s="116">
        <f t="shared" si="12"/>
        <v>1</v>
      </c>
      <c r="O66" s="123" t="str">
        <f>IF($B66="","",IF(I66="", "", I66+'PbRM  08C 3°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>
        <f>+'TABLERO GENERAL'!B27</f>
        <v>18</v>
      </c>
      <c r="C67" s="206" t="str">
        <f>+'TABLERO GENERAL'!C27</f>
        <v>Mantener vigente un convenio de colaboración con un consejo empresarial municipal o regional en materia económica.</v>
      </c>
      <c r="D67" s="201"/>
      <c r="E67" s="121" t="str">
        <f>+'TABLERO GENERAL'!D27</f>
        <v>CONVENIO</v>
      </c>
      <c r="F67" s="121">
        <f>+'TABLERO GENERAL'!E27</f>
        <v>1</v>
      </c>
      <c r="G67" s="122">
        <f>+'TABLERO GENERAL'!R27</f>
        <v>1</v>
      </c>
      <c r="H67" s="116">
        <f t="shared" si="8"/>
        <v>1</v>
      </c>
      <c r="I67" s="123" t="str">
        <f>IF('TABLERO GENERAL'!S27="","",'TABLERO GENERAL'!S27)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>
        <f>IF($B67="","",IF(G67="", "", G67+'PbRM  08C 3° TRIMESTRE'!M67))</f>
        <v>1</v>
      </c>
      <c r="N67" s="116">
        <f t="shared" si="12"/>
        <v>1</v>
      </c>
      <c r="O67" s="123" t="str">
        <f>IF($B67="","",IF(I67="", "", I67+'PbRM  08C 3°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GENERAL'!R28</f>
        <v/>
      </c>
      <c r="H68" s="116" t="str">
        <f t="shared" si="8"/>
        <v/>
      </c>
      <c r="I68" s="123" t="str">
        <f>IF('TABLERO GENERAL'!S28="","",'TABLERO GENERAL'!S28)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3° TRIMESTRE'!M68))</f>
        <v/>
      </c>
      <c r="N68" s="116" t="str">
        <f t="shared" si="12"/>
        <v/>
      </c>
      <c r="O68" s="123" t="str">
        <f>IF($B68="","",IF(I68="", "", I68+'PbRM  08C 3°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GENERAL'!R29</f>
        <v/>
      </c>
      <c r="H69" s="116" t="str">
        <f t="shared" si="8"/>
        <v/>
      </c>
      <c r="I69" s="123" t="str">
        <f>IF('TABLERO GENERAL'!S29="","",'TABLERO GENERAL'!S29)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3° TRIMESTRE'!M69))</f>
        <v/>
      </c>
      <c r="N69" s="116" t="str">
        <f t="shared" si="12"/>
        <v/>
      </c>
      <c r="O69" s="123" t="str">
        <f>IF($B69="","",IF(I69="", "", I69+'PbRM  08C 3°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GENERAL'!R30</f>
        <v/>
      </c>
      <c r="H70" s="116" t="str">
        <f t="shared" si="8"/>
        <v/>
      </c>
      <c r="I70" s="123" t="str">
        <f>IF('TABLERO GENERAL'!S30="","",'TABLERO GENERAL'!S30)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3° TRIMESTRE'!M70))</f>
        <v/>
      </c>
      <c r="N70" s="116" t="str">
        <f t="shared" si="12"/>
        <v/>
      </c>
      <c r="O70" s="123" t="str">
        <f>IF($B70="","",IF(I70="", "", I70+'PbRM  08C 3°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GENERAL'!R31</f>
        <v/>
      </c>
      <c r="H71" s="128" t="str">
        <f t="shared" si="8"/>
        <v/>
      </c>
      <c r="I71" s="131" t="str">
        <f>IF('TABLERO GENERAL'!S31="","",'TABLERO GENERAL'!S31)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3° TRIMESTRE'!M71))</f>
        <v/>
      </c>
      <c r="N71" s="128" t="str">
        <f t="shared" si="12"/>
        <v/>
      </c>
      <c r="O71" s="131" t="str">
        <f>IF($B71="","",IF(I71="", "", I71+'PbRM  08C 3°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Carlos Giovanni Martínez Trejo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Industria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1450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03040201</v>
      </c>
      <c r="J91" s="217"/>
      <c r="K91" s="215" t="str">
        <f>+'TABLERO GENERAL'!E6</f>
        <v>Modernización Industrial y del Comercio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0304020103</v>
      </c>
      <c r="J92" s="201"/>
      <c r="K92" s="220" t="str">
        <f>+'TABLERO GENERAL'!E5</f>
        <v>Fortalecimiento a la competitividad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131</v>
      </c>
      <c r="J94" s="195"/>
      <c r="K94" s="207" t="str">
        <f>+'TABLERO GENERAL'!E4</f>
        <v>Fomento Industrial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GENERAL'!R32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GENERAL'!S32="","",'TABLERO GENERAL'!S32)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3°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3°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GENERAL'!R33</f>
        <v/>
      </c>
      <c r="H102" s="116" t="str">
        <f t="shared" si="16"/>
        <v/>
      </c>
      <c r="I102" s="123" t="str">
        <f>IF('TABLERO GENERAL'!S33="","",'TABLERO GENERAL'!S33)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3° TRIMESTRE'!M102))</f>
        <v/>
      </c>
      <c r="N102" s="116" t="str">
        <f t="shared" si="20"/>
        <v/>
      </c>
      <c r="O102" s="123" t="str">
        <f>IF($B102="","",IF(I102="", "", I102+'PbRM  08C 3°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GENERAL'!R34</f>
        <v/>
      </c>
      <c r="H103" s="116" t="str">
        <f t="shared" si="16"/>
        <v/>
      </c>
      <c r="I103" s="123" t="str">
        <f>IF('TABLERO GENERAL'!S34="","",'TABLERO GENERAL'!S34)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3° TRIMESTRE'!M103))</f>
        <v/>
      </c>
      <c r="N103" s="116" t="str">
        <f t="shared" si="20"/>
        <v/>
      </c>
      <c r="O103" s="123" t="str">
        <f>IF($B103="","",IF(I103="", "", I103+'PbRM  08C 3°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GENERAL'!R35</f>
        <v/>
      </c>
      <c r="H104" s="116" t="str">
        <f t="shared" si="16"/>
        <v/>
      </c>
      <c r="I104" s="123" t="str">
        <f>IF('TABLERO GENERAL'!S35="","",'TABLERO GENERAL'!S35)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3° TRIMESTRE'!M104))</f>
        <v/>
      </c>
      <c r="N104" s="116" t="str">
        <f t="shared" si="20"/>
        <v/>
      </c>
      <c r="O104" s="123" t="str">
        <f>IF($B104="","",IF(I104="", "", I104+'PbRM  08C 3°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GENERAL'!R36</f>
        <v/>
      </c>
      <c r="H105" s="116" t="str">
        <f t="shared" si="16"/>
        <v/>
      </c>
      <c r="I105" s="123" t="str">
        <f>IF('TABLERO GENERAL'!S36="","",'TABLERO GENERAL'!S36)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3° TRIMESTRE'!M105))</f>
        <v/>
      </c>
      <c r="N105" s="116" t="str">
        <f t="shared" si="20"/>
        <v/>
      </c>
      <c r="O105" s="123" t="str">
        <f>IF($B105="","",IF(I105="", "", I105+'PbRM  08C 3°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GENERAL'!R37</f>
        <v/>
      </c>
      <c r="H106" s="116" t="str">
        <f t="shared" si="16"/>
        <v/>
      </c>
      <c r="I106" s="123" t="str">
        <f>IF('TABLERO GENERAL'!S37="","",'TABLERO GENERAL'!S37)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3° TRIMESTRE'!M106))</f>
        <v/>
      </c>
      <c r="N106" s="116" t="str">
        <f t="shared" si="20"/>
        <v/>
      </c>
      <c r="O106" s="123" t="str">
        <f>IF($B106="","",IF(I106="", "", I106+'PbRM  08C 3°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GENERAL'!R38</f>
        <v/>
      </c>
      <c r="H107" s="116" t="str">
        <f t="shared" si="16"/>
        <v/>
      </c>
      <c r="I107" s="123" t="str">
        <f>IF('TABLERO GENERAL'!S38="","",'TABLERO GENERAL'!S38)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3° TRIMESTRE'!M107))</f>
        <v/>
      </c>
      <c r="N107" s="116" t="str">
        <f t="shared" si="20"/>
        <v/>
      </c>
      <c r="O107" s="123" t="str">
        <f>IF($B107="","",IF(I107="", "", I107+'PbRM  08C 3°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GENERAL'!R39</f>
        <v/>
      </c>
      <c r="H108" s="116" t="str">
        <f t="shared" si="16"/>
        <v/>
      </c>
      <c r="I108" s="123" t="str">
        <f>IF('TABLERO GENERAL'!S39="","",'TABLERO GENERAL'!S39)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3° TRIMESTRE'!M108))</f>
        <v/>
      </c>
      <c r="N108" s="116" t="str">
        <f t="shared" si="20"/>
        <v/>
      </c>
      <c r="O108" s="123" t="str">
        <f>IF($B108="","",IF(I108="", "", I108+'PbRM  08C 3°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GENERAL'!R40</f>
        <v/>
      </c>
      <c r="H109" s="116" t="str">
        <f t="shared" si="16"/>
        <v/>
      </c>
      <c r="I109" s="123" t="str">
        <f>IF('TABLERO GENERAL'!S40="","",'TABLERO GENERAL'!S40)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3° TRIMESTRE'!M109))</f>
        <v/>
      </c>
      <c r="N109" s="116" t="str">
        <f t="shared" si="20"/>
        <v/>
      </c>
      <c r="O109" s="123" t="str">
        <f>IF($B109="","",IF(I109="", "", I109+'PbRM  08C 3°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GENERAL'!R41</f>
        <v/>
      </c>
      <c r="H110" s="116" t="str">
        <f t="shared" si="16"/>
        <v/>
      </c>
      <c r="I110" s="123" t="str">
        <f>IF('TABLERO GENERAL'!S41="","",'TABLERO GENERAL'!S41)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3° TRIMESTRE'!M110))</f>
        <v/>
      </c>
      <c r="N110" s="116" t="str">
        <f t="shared" si="20"/>
        <v/>
      </c>
      <c r="O110" s="123" t="str">
        <f>IF($B110="","",IF(I110="", "", I110+'PbRM  08C 3°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GENERAL'!R42</f>
        <v/>
      </c>
      <c r="H111" s="128" t="str">
        <f t="shared" si="16"/>
        <v/>
      </c>
      <c r="I111" s="131" t="str">
        <f>IF('TABLERO GENERAL'!S42="","",'TABLERO GENERAL'!S42)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3° TRIMESTRE'!M111))</f>
        <v/>
      </c>
      <c r="N111" s="128" t="str">
        <f t="shared" si="20"/>
        <v/>
      </c>
      <c r="O111" s="131" t="str">
        <f>IF($B111="","",IF(I111="", "", I111+'PbRM  08C 3°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Carlos Giovanni Martínez Trejo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Industria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gSem6oP9UIl5C0Vr5yqSiE1xuH+n3Vtx6T56hh6FWbjIkdHSowT16VvFe9lxO08Bp220QveR+RU2LiLwn6/IQ==" saltValue="+KHtyJ6nZzyCC7UnmyDUvg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97:J97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DO88"/>
  <sheetViews>
    <sheetView zoomScaleNormal="100" workbookViewId="0"/>
  </sheetViews>
  <sheetFormatPr baseColWidth="10" defaultColWidth="8.7109375" defaultRowHeight="15" customHeight="1"/>
  <cols>
    <col min="10" max="119" width="13" hidden="1" customWidth="1"/>
  </cols>
  <sheetData>
    <row r="1" spans="1:108" ht="15" customHeight="1">
      <c r="A1" t="s">
        <v>1451</v>
      </c>
      <c r="B1" t="s">
        <v>1452</v>
      </c>
      <c r="C1" t="s">
        <v>1453</v>
      </c>
      <c r="D1" t="s">
        <v>1454</v>
      </c>
      <c r="E1" t="s">
        <v>1455</v>
      </c>
      <c r="F1" t="s">
        <v>1456</v>
      </c>
      <c r="G1" t="s">
        <v>1457</v>
      </c>
      <c r="H1" t="s">
        <v>1458</v>
      </c>
      <c r="J1" t="s">
        <v>1459</v>
      </c>
      <c r="K1" t="s">
        <v>1460</v>
      </c>
      <c r="M1" t="s">
        <v>1461</v>
      </c>
      <c r="N1" t="s">
        <v>1462</v>
      </c>
      <c r="O1" t="s">
        <v>1463</v>
      </c>
      <c r="P1" t="s">
        <v>1464</v>
      </c>
      <c r="Q1" t="s">
        <v>1465</v>
      </c>
      <c r="R1" t="s">
        <v>1466</v>
      </c>
      <c r="S1" t="s">
        <v>1467</v>
      </c>
      <c r="T1" t="s">
        <v>1468</v>
      </c>
      <c r="U1" t="s">
        <v>1469</v>
      </c>
      <c r="V1" t="s">
        <v>1470</v>
      </c>
      <c r="W1" t="s">
        <v>1471</v>
      </c>
      <c r="X1" t="s">
        <v>1472</v>
      </c>
      <c r="Y1" t="s">
        <v>1473</v>
      </c>
      <c r="Z1" t="s">
        <v>1474</v>
      </c>
      <c r="AA1" t="s">
        <v>1475</v>
      </c>
      <c r="AB1" t="s">
        <v>1476</v>
      </c>
      <c r="AC1" t="s">
        <v>1477</v>
      </c>
      <c r="AD1" t="s">
        <v>1478</v>
      </c>
      <c r="AE1" t="s">
        <v>1479</v>
      </c>
      <c r="AF1" t="s">
        <v>1480</v>
      </c>
      <c r="AG1" t="s">
        <v>1481</v>
      </c>
      <c r="AH1" t="s">
        <v>1482</v>
      </c>
      <c r="AI1" t="s">
        <v>1483</v>
      </c>
      <c r="AJ1" t="s">
        <v>1484</v>
      </c>
      <c r="AK1" t="s">
        <v>1485</v>
      </c>
      <c r="AL1" t="s">
        <v>1486</v>
      </c>
      <c r="AM1" t="s">
        <v>1487</v>
      </c>
      <c r="AN1" t="s">
        <v>1488</v>
      </c>
      <c r="AO1" t="s">
        <v>1489</v>
      </c>
      <c r="AP1" t="s">
        <v>1490</v>
      </c>
      <c r="AS1" t="s">
        <v>1491</v>
      </c>
      <c r="AT1" t="s">
        <v>1492</v>
      </c>
      <c r="AU1" t="s">
        <v>1493</v>
      </c>
      <c r="AV1" t="s">
        <v>1494</v>
      </c>
      <c r="AW1" t="s">
        <v>1495</v>
      </c>
      <c r="AX1" t="s">
        <v>1496</v>
      </c>
      <c r="AY1" t="s">
        <v>1497</v>
      </c>
      <c r="AZ1" t="s">
        <v>1498</v>
      </c>
      <c r="BA1" t="s">
        <v>1499</v>
      </c>
      <c r="BB1" t="s">
        <v>1500</v>
      </c>
      <c r="BC1" t="s">
        <v>1501</v>
      </c>
      <c r="BD1" t="s">
        <v>1502</v>
      </c>
      <c r="BE1" t="s">
        <v>1503</v>
      </c>
      <c r="BF1" t="s">
        <v>1504</v>
      </c>
      <c r="BG1" t="s">
        <v>1505</v>
      </c>
      <c r="BH1" t="s">
        <v>1506</v>
      </c>
      <c r="BI1" t="s">
        <v>1507</v>
      </c>
      <c r="BJ1" t="s">
        <v>1508</v>
      </c>
      <c r="BK1" t="s">
        <v>1509</v>
      </c>
      <c r="BL1" t="s">
        <v>1510</v>
      </c>
      <c r="BM1" t="s">
        <v>1511</v>
      </c>
      <c r="BN1" t="s">
        <v>1512</v>
      </c>
      <c r="BO1" t="s">
        <v>1513</v>
      </c>
      <c r="BP1" t="s">
        <v>1514</v>
      </c>
      <c r="BQ1" t="s">
        <v>1515</v>
      </c>
      <c r="BR1" t="s">
        <v>1516</v>
      </c>
      <c r="BS1" t="s">
        <v>1517</v>
      </c>
      <c r="BT1" t="s">
        <v>1518</v>
      </c>
      <c r="BU1" t="s">
        <v>1519</v>
      </c>
      <c r="BV1" t="s">
        <v>1520</v>
      </c>
      <c r="BW1" t="s">
        <v>1521</v>
      </c>
      <c r="BX1" t="s">
        <v>1522</v>
      </c>
      <c r="BY1" t="s">
        <v>1523</v>
      </c>
      <c r="BZ1" t="s">
        <v>1524</v>
      </c>
      <c r="CA1" t="s">
        <v>1525</v>
      </c>
      <c r="CB1" t="s">
        <v>1526</v>
      </c>
      <c r="CC1" t="s">
        <v>1527</v>
      </c>
      <c r="CD1" t="s">
        <v>1528</v>
      </c>
      <c r="CE1" t="s">
        <v>1529</v>
      </c>
      <c r="CF1" t="s">
        <v>1530</v>
      </c>
      <c r="CG1" t="s">
        <v>1531</v>
      </c>
      <c r="CH1" t="s">
        <v>1532</v>
      </c>
      <c r="CI1" t="s">
        <v>1533</v>
      </c>
      <c r="CJ1" t="s">
        <v>1534</v>
      </c>
      <c r="CK1" t="s">
        <v>1535</v>
      </c>
      <c r="CL1" t="s">
        <v>1536</v>
      </c>
      <c r="CM1" t="s">
        <v>1537</v>
      </c>
      <c r="CN1" t="s">
        <v>1538</v>
      </c>
      <c r="CO1" t="s">
        <v>1539</v>
      </c>
      <c r="CP1" t="s">
        <v>1540</v>
      </c>
      <c r="CQ1" t="s">
        <v>1541</v>
      </c>
      <c r="CR1" t="s">
        <v>1542</v>
      </c>
      <c r="CS1" t="s">
        <v>1543</v>
      </c>
      <c r="CT1" t="s">
        <v>1544</v>
      </c>
      <c r="CU1" t="s">
        <v>1545</v>
      </c>
      <c r="CV1" t="s">
        <v>1546</v>
      </c>
      <c r="CW1" t="s">
        <v>1547</v>
      </c>
      <c r="CX1" t="s">
        <v>1548</v>
      </c>
      <c r="CY1" t="s">
        <v>1549</v>
      </c>
      <c r="CZ1" t="s">
        <v>1550</v>
      </c>
      <c r="DA1" t="s">
        <v>1551</v>
      </c>
      <c r="DB1" t="s">
        <v>1552</v>
      </c>
      <c r="DC1" t="s">
        <v>1553</v>
      </c>
      <c r="DD1" t="s">
        <v>1554</v>
      </c>
    </row>
    <row r="2" spans="1:108" ht="15" customHeight="1">
      <c r="A2" t="s">
        <v>49</v>
      </c>
      <c r="B2" t="s">
        <v>50</v>
      </c>
      <c r="C2" t="s">
        <v>47</v>
      </c>
      <c r="D2" t="s">
        <v>48</v>
      </c>
      <c r="E2" t="s">
        <v>43</v>
      </c>
      <c r="F2" t="s">
        <v>44</v>
      </c>
      <c r="G2" t="s">
        <v>45</v>
      </c>
      <c r="H2" t="s">
        <v>46</v>
      </c>
      <c r="J2" t="s">
        <v>43</v>
      </c>
      <c r="K2" t="s">
        <v>44</v>
      </c>
      <c r="M2" t="s">
        <v>45</v>
      </c>
      <c r="N2" t="s">
        <v>18</v>
      </c>
      <c r="O2" t="s">
        <v>246</v>
      </c>
      <c r="P2" t="s">
        <v>1362</v>
      </c>
      <c r="Q2" t="s">
        <v>1362</v>
      </c>
      <c r="R2" t="s">
        <v>1362</v>
      </c>
      <c r="S2" t="s">
        <v>1362</v>
      </c>
      <c r="T2" t="s">
        <v>1362</v>
      </c>
      <c r="U2" t="s">
        <v>1362</v>
      </c>
      <c r="V2" t="s">
        <v>1362</v>
      </c>
      <c r="W2" t="s">
        <v>1362</v>
      </c>
      <c r="X2" t="s">
        <v>1362</v>
      </c>
      <c r="Y2" t="s">
        <v>45</v>
      </c>
      <c r="Z2" t="s">
        <v>401</v>
      </c>
      <c r="AA2" t="s">
        <v>643</v>
      </c>
      <c r="AB2" t="s">
        <v>583</v>
      </c>
      <c r="AC2" t="s">
        <v>707</v>
      </c>
      <c r="AD2" t="s">
        <v>871</v>
      </c>
      <c r="AE2" t="s">
        <v>1101</v>
      </c>
      <c r="AF2" t="s">
        <v>365</v>
      </c>
      <c r="AG2" t="s">
        <v>856</v>
      </c>
      <c r="AH2" t="s">
        <v>871</v>
      </c>
      <c r="AI2" t="s">
        <v>959</v>
      </c>
      <c r="AJ2" t="s">
        <v>1024</v>
      </c>
      <c r="AK2" t="s">
        <v>1059</v>
      </c>
      <c r="AL2" t="s">
        <v>193</v>
      </c>
      <c r="AM2" t="s">
        <v>1200</v>
      </c>
      <c r="AN2" t="s">
        <v>1265</v>
      </c>
      <c r="AO2" t="s">
        <v>772</v>
      </c>
      <c r="AP2" t="s">
        <v>453</v>
      </c>
      <c r="AS2" t="s">
        <v>49</v>
      </c>
      <c r="AT2" t="s">
        <v>62</v>
      </c>
      <c r="AU2" t="s">
        <v>127</v>
      </c>
      <c r="AV2" t="s">
        <v>196</v>
      </c>
      <c r="AW2" t="s">
        <v>89</v>
      </c>
      <c r="AX2" t="s">
        <v>208</v>
      </c>
      <c r="AY2" t="s">
        <v>108</v>
      </c>
      <c r="AZ2" t="s">
        <v>165</v>
      </c>
      <c r="BA2" t="s">
        <v>20</v>
      </c>
      <c r="BB2" t="s">
        <v>250</v>
      </c>
      <c r="BC2" t="s">
        <v>49</v>
      </c>
      <c r="BD2" t="s">
        <v>49</v>
      </c>
      <c r="BE2" t="s">
        <v>49</v>
      </c>
      <c r="BF2" t="s">
        <v>49</v>
      </c>
      <c r="BG2" t="s">
        <v>49</v>
      </c>
      <c r="BH2" t="s">
        <v>49</v>
      </c>
      <c r="BI2" t="s">
        <v>49</v>
      </c>
      <c r="BJ2" t="s">
        <v>49</v>
      </c>
      <c r="BK2" t="s">
        <v>49</v>
      </c>
      <c r="BL2" t="s">
        <v>282</v>
      </c>
      <c r="BM2" t="s">
        <v>343</v>
      </c>
      <c r="BN2" t="s">
        <v>324</v>
      </c>
      <c r="BO2" t="s">
        <v>302</v>
      </c>
      <c r="BP2" t="s">
        <v>415</v>
      </c>
      <c r="BQ2" t="s">
        <v>425</v>
      </c>
      <c r="BR2" t="s">
        <v>76</v>
      </c>
      <c r="BS2" t="s">
        <v>647</v>
      </c>
      <c r="BT2" t="s">
        <v>587</v>
      </c>
      <c r="BU2" t="s">
        <v>565</v>
      </c>
      <c r="BV2" t="s">
        <v>616</v>
      </c>
      <c r="BW2" t="s">
        <v>527</v>
      </c>
      <c r="BX2" t="s">
        <v>709</v>
      </c>
      <c r="BY2" t="s">
        <v>500</v>
      </c>
      <c r="BZ2" t="s">
        <v>680</v>
      </c>
      <c r="CA2" t="s">
        <v>701</v>
      </c>
      <c r="CB2" t="s">
        <v>875</v>
      </c>
      <c r="CC2" t="s">
        <v>1322</v>
      </c>
      <c r="CD2" t="s">
        <v>1337</v>
      </c>
      <c r="CE2" t="s">
        <v>1105</v>
      </c>
      <c r="CF2" t="s">
        <v>369</v>
      </c>
      <c r="CG2" t="s">
        <v>860</v>
      </c>
      <c r="CH2" t="s">
        <v>250</v>
      </c>
      <c r="CI2" t="s">
        <v>814</v>
      </c>
      <c r="CJ2" t="s">
        <v>824</v>
      </c>
      <c r="CK2" t="s">
        <v>875</v>
      </c>
      <c r="CL2" t="s">
        <v>914</v>
      </c>
      <c r="CM2" t="s">
        <v>940</v>
      </c>
      <c r="CN2" t="s">
        <v>902</v>
      </c>
      <c r="CO2" t="s">
        <v>963</v>
      </c>
      <c r="CP2" t="s">
        <v>1028</v>
      </c>
      <c r="CQ2" t="s">
        <v>984</v>
      </c>
      <c r="CR2" t="s">
        <v>1008</v>
      </c>
      <c r="CS2" t="s">
        <v>1043</v>
      </c>
      <c r="CT2" t="s">
        <v>515</v>
      </c>
      <c r="CU2" t="s">
        <v>1215</v>
      </c>
      <c r="CV2" t="s">
        <v>1248</v>
      </c>
      <c r="CW2" t="s">
        <v>1204</v>
      </c>
      <c r="CX2" t="s">
        <v>1172</v>
      </c>
      <c r="CY2" t="s">
        <v>1144</v>
      </c>
      <c r="CZ2" t="s">
        <v>1268</v>
      </c>
      <c r="DA2" t="s">
        <v>1291</v>
      </c>
      <c r="DB2" t="s">
        <v>776</v>
      </c>
      <c r="DC2" t="s">
        <v>755</v>
      </c>
      <c r="DD2" t="s">
        <v>483</v>
      </c>
    </row>
    <row r="3" spans="1:108" ht="15" customHeight="1">
      <c r="A3" t="s">
        <v>62</v>
      </c>
      <c r="B3" t="s">
        <v>63</v>
      </c>
      <c r="C3" t="s">
        <v>47</v>
      </c>
      <c r="D3" t="s">
        <v>48</v>
      </c>
      <c r="E3" t="s">
        <v>43</v>
      </c>
      <c r="F3" t="s">
        <v>44</v>
      </c>
      <c r="G3" t="s">
        <v>60</v>
      </c>
      <c r="H3" t="s">
        <v>61</v>
      </c>
      <c r="J3" t="s">
        <v>16</v>
      </c>
      <c r="K3" t="s">
        <v>17</v>
      </c>
      <c r="M3" t="s">
        <v>60</v>
      </c>
      <c r="Y3" t="s">
        <v>339</v>
      </c>
      <c r="Z3" t="s">
        <v>423</v>
      </c>
      <c r="AB3" t="s">
        <v>561</v>
      </c>
      <c r="AC3" t="s">
        <v>718</v>
      </c>
      <c r="AD3" t="s">
        <v>1306</v>
      </c>
      <c r="AG3" t="s">
        <v>797</v>
      </c>
      <c r="AH3" t="s">
        <v>912</v>
      </c>
      <c r="AJ3" t="s">
        <v>980</v>
      </c>
      <c r="AL3" t="s">
        <v>1246</v>
      </c>
      <c r="AM3" t="s">
        <v>1168</v>
      </c>
      <c r="AN3" t="s">
        <v>1289</v>
      </c>
      <c r="AO3" t="s">
        <v>735</v>
      </c>
      <c r="AW3" t="s">
        <v>76</v>
      </c>
      <c r="AZ3" t="s">
        <v>185</v>
      </c>
      <c r="BB3" t="s">
        <v>271</v>
      </c>
      <c r="BP3" t="s">
        <v>403</v>
      </c>
      <c r="BQ3" t="s">
        <v>433</v>
      </c>
      <c r="BW3" t="s">
        <v>541</v>
      </c>
      <c r="CC3" t="s">
        <v>1329</v>
      </c>
      <c r="CL3" t="s">
        <v>932</v>
      </c>
      <c r="CU3" t="s">
        <v>1236</v>
      </c>
      <c r="CX3" t="s">
        <v>1186</v>
      </c>
      <c r="CZ3" t="s">
        <v>1277</v>
      </c>
      <c r="DC3" t="s">
        <v>739</v>
      </c>
      <c r="DD3" t="s">
        <v>489</v>
      </c>
    </row>
    <row r="4" spans="1:108" ht="15" customHeight="1">
      <c r="A4" t="s">
        <v>127</v>
      </c>
      <c r="B4" t="s">
        <v>128</v>
      </c>
      <c r="C4" t="s">
        <v>125</v>
      </c>
      <c r="D4" t="s">
        <v>126</v>
      </c>
      <c r="E4" t="s">
        <v>43</v>
      </c>
      <c r="F4" t="s">
        <v>44</v>
      </c>
      <c r="G4" t="s">
        <v>123</v>
      </c>
      <c r="H4" t="s">
        <v>124</v>
      </c>
      <c r="J4" t="s">
        <v>244</v>
      </c>
      <c r="K4" t="s">
        <v>245</v>
      </c>
      <c r="M4" t="s">
        <v>123</v>
      </c>
      <c r="Y4" t="s">
        <v>322</v>
      </c>
      <c r="Z4" t="s">
        <v>72</v>
      </c>
      <c r="AB4" t="s">
        <v>612</v>
      </c>
      <c r="AC4" t="s">
        <v>676</v>
      </c>
      <c r="AD4" t="s">
        <v>1333</v>
      </c>
      <c r="AG4" t="s">
        <v>812</v>
      </c>
      <c r="AH4" t="s">
        <v>936</v>
      </c>
      <c r="AJ4" t="s">
        <v>1006</v>
      </c>
      <c r="AM4" t="s">
        <v>1140</v>
      </c>
      <c r="AZ4" t="s">
        <v>152</v>
      </c>
      <c r="CC4" t="s">
        <v>508</v>
      </c>
      <c r="CL4" t="s">
        <v>925</v>
      </c>
      <c r="DD4" t="s">
        <v>492</v>
      </c>
    </row>
    <row r="5" spans="1:108" ht="15" customHeight="1">
      <c r="A5" t="s">
        <v>196</v>
      </c>
      <c r="B5" t="s">
        <v>197</v>
      </c>
      <c r="C5" t="s">
        <v>195</v>
      </c>
      <c r="D5" t="s">
        <v>194</v>
      </c>
      <c r="E5" t="s">
        <v>43</v>
      </c>
      <c r="F5" t="s">
        <v>44</v>
      </c>
      <c r="G5" t="s">
        <v>193</v>
      </c>
      <c r="H5" t="s">
        <v>194</v>
      </c>
      <c r="J5" t="s">
        <v>1360</v>
      </c>
      <c r="K5" t="s">
        <v>1361</v>
      </c>
      <c r="M5" t="s">
        <v>193</v>
      </c>
      <c r="Y5" t="s">
        <v>300</v>
      </c>
      <c r="AB5" t="s">
        <v>523</v>
      </c>
      <c r="AC5" t="s">
        <v>699</v>
      </c>
      <c r="AG5" t="s">
        <v>820</v>
      </c>
      <c r="AH5" t="s">
        <v>72</v>
      </c>
      <c r="AJ5" t="s">
        <v>1039</v>
      </c>
      <c r="DD5" t="s">
        <v>495</v>
      </c>
    </row>
    <row r="6" spans="1:108" ht="15" customHeight="1">
      <c r="A6" t="s">
        <v>89</v>
      </c>
      <c r="B6" t="s">
        <v>90</v>
      </c>
      <c r="C6" t="s">
        <v>87</v>
      </c>
      <c r="D6" t="s">
        <v>88</v>
      </c>
      <c r="E6" t="s">
        <v>43</v>
      </c>
      <c r="F6" t="s">
        <v>44</v>
      </c>
      <c r="G6" t="s">
        <v>72</v>
      </c>
      <c r="H6" t="s">
        <v>73</v>
      </c>
      <c r="J6" t="s">
        <v>1367</v>
      </c>
      <c r="K6" t="s">
        <v>1368</v>
      </c>
      <c r="M6" t="s">
        <v>72</v>
      </c>
      <c r="DD6" t="s">
        <v>1555</v>
      </c>
    </row>
    <row r="7" spans="1:108" ht="15" customHeight="1">
      <c r="A7" t="s">
        <v>76</v>
      </c>
      <c r="B7" t="s">
        <v>77</v>
      </c>
      <c r="C7" t="s">
        <v>74</v>
      </c>
      <c r="D7" t="s">
        <v>75</v>
      </c>
      <c r="E7" t="s">
        <v>43</v>
      </c>
      <c r="F7" t="s">
        <v>44</v>
      </c>
      <c r="G7" t="s">
        <v>72</v>
      </c>
      <c r="H7" t="s">
        <v>73</v>
      </c>
      <c r="J7" t="s">
        <v>1370</v>
      </c>
      <c r="K7" t="s">
        <v>1371</v>
      </c>
      <c r="M7" t="s">
        <v>206</v>
      </c>
      <c r="DD7" t="s">
        <v>508</v>
      </c>
    </row>
    <row r="8" spans="1:108" ht="15" customHeight="1">
      <c r="A8" t="s">
        <v>208</v>
      </c>
      <c r="B8" t="s">
        <v>209</v>
      </c>
      <c r="C8" t="s">
        <v>195</v>
      </c>
      <c r="D8" t="s">
        <v>194</v>
      </c>
      <c r="E8" t="s">
        <v>43</v>
      </c>
      <c r="F8" t="s">
        <v>44</v>
      </c>
      <c r="G8" t="s">
        <v>206</v>
      </c>
      <c r="H8" t="s">
        <v>207</v>
      </c>
      <c r="J8" t="s">
        <v>1373</v>
      </c>
      <c r="K8" t="s">
        <v>1374</v>
      </c>
      <c r="M8" t="s">
        <v>104</v>
      </c>
      <c r="DD8" t="s">
        <v>185</v>
      </c>
    </row>
    <row r="9" spans="1:108" ht="15" customHeight="1">
      <c r="A9" t="s">
        <v>108</v>
      </c>
      <c r="B9" t="s">
        <v>109</v>
      </c>
      <c r="C9" t="s">
        <v>106</v>
      </c>
      <c r="D9" t="s">
        <v>107</v>
      </c>
      <c r="E9" t="s">
        <v>43</v>
      </c>
      <c r="F9" t="s">
        <v>44</v>
      </c>
      <c r="G9" t="s">
        <v>104</v>
      </c>
      <c r="H9" t="s">
        <v>105</v>
      </c>
      <c r="J9" t="s">
        <v>1376</v>
      </c>
      <c r="K9" t="s">
        <v>1377</v>
      </c>
      <c r="M9" t="s">
        <v>148</v>
      </c>
      <c r="DD9" t="s">
        <v>515</v>
      </c>
    </row>
    <row r="10" spans="1:108" ht="15" customHeight="1">
      <c r="A10" t="s">
        <v>165</v>
      </c>
      <c r="B10" t="s">
        <v>166</v>
      </c>
      <c r="C10" t="s">
        <v>163</v>
      </c>
      <c r="D10" t="s">
        <v>164</v>
      </c>
      <c r="E10" t="s">
        <v>43</v>
      </c>
      <c r="F10" t="s">
        <v>44</v>
      </c>
      <c r="G10" t="s">
        <v>148</v>
      </c>
      <c r="H10" t="s">
        <v>149</v>
      </c>
      <c r="J10" t="s">
        <v>1379</v>
      </c>
      <c r="K10" t="s">
        <v>1380</v>
      </c>
      <c r="DD10" t="s">
        <v>500</v>
      </c>
    </row>
    <row r="11" spans="1:108" ht="15" customHeight="1">
      <c r="A11" t="s">
        <v>185</v>
      </c>
      <c r="B11" t="s">
        <v>186</v>
      </c>
      <c r="C11" t="s">
        <v>183</v>
      </c>
      <c r="D11" t="s">
        <v>184</v>
      </c>
      <c r="E11" t="s">
        <v>43</v>
      </c>
      <c r="F11" t="s">
        <v>44</v>
      </c>
      <c r="G11" t="s">
        <v>148</v>
      </c>
      <c r="H11" t="s">
        <v>149</v>
      </c>
      <c r="J11" t="s">
        <v>1382</v>
      </c>
      <c r="K11" t="s">
        <v>1383</v>
      </c>
    </row>
    <row r="12" spans="1:108" ht="15" customHeight="1">
      <c r="A12" t="s">
        <v>152</v>
      </c>
      <c r="B12" t="s">
        <v>153</v>
      </c>
      <c r="C12" t="s">
        <v>150</v>
      </c>
      <c r="D12" t="s">
        <v>151</v>
      </c>
      <c r="E12" t="s">
        <v>43</v>
      </c>
      <c r="F12" t="s">
        <v>44</v>
      </c>
      <c r="G12" t="s">
        <v>148</v>
      </c>
      <c r="H12" t="s">
        <v>149</v>
      </c>
      <c r="J12" t="s">
        <v>1385</v>
      </c>
      <c r="K12" t="s">
        <v>1386</v>
      </c>
    </row>
    <row r="13" spans="1:108" ht="15" customHeight="1">
      <c r="A13" t="s">
        <v>20</v>
      </c>
      <c r="B13" t="s">
        <v>21</v>
      </c>
      <c r="C13" t="s">
        <v>19</v>
      </c>
      <c r="D13" t="s">
        <v>17</v>
      </c>
      <c r="E13" t="s">
        <v>16</v>
      </c>
      <c r="F13" t="s">
        <v>17</v>
      </c>
      <c r="G13" t="s">
        <v>18</v>
      </c>
      <c r="H13" t="s">
        <v>17</v>
      </c>
      <c r="J13" t="s">
        <v>1388</v>
      </c>
      <c r="K13" t="s">
        <v>1389</v>
      </c>
    </row>
    <row r="14" spans="1:108" ht="15" customHeight="1">
      <c r="A14" t="s">
        <v>250</v>
      </c>
      <c r="B14" t="s">
        <v>251</v>
      </c>
      <c r="C14" t="s">
        <v>248</v>
      </c>
      <c r="D14" t="s">
        <v>249</v>
      </c>
      <c r="E14" t="s">
        <v>244</v>
      </c>
      <c r="F14" t="s">
        <v>245</v>
      </c>
      <c r="G14" t="s">
        <v>246</v>
      </c>
      <c r="H14" t="s">
        <v>247</v>
      </c>
      <c r="J14" t="s">
        <v>278</v>
      </c>
      <c r="K14" t="s">
        <v>279</v>
      </c>
    </row>
    <row r="15" spans="1:108" ht="15" customHeight="1">
      <c r="A15" t="s">
        <v>271</v>
      </c>
      <c r="B15" t="s">
        <v>272</v>
      </c>
      <c r="C15" t="s">
        <v>269</v>
      </c>
      <c r="D15" t="s">
        <v>270</v>
      </c>
      <c r="E15" t="s">
        <v>244</v>
      </c>
      <c r="F15" t="s">
        <v>245</v>
      </c>
      <c r="G15" t="s">
        <v>246</v>
      </c>
      <c r="H15" t="s">
        <v>247</v>
      </c>
      <c r="J15" t="s">
        <v>399</v>
      </c>
      <c r="K15" t="s">
        <v>400</v>
      </c>
    </row>
    <row r="16" spans="1:108" ht="15" customHeight="1">
      <c r="A16" t="s">
        <v>49</v>
      </c>
      <c r="B16" t="s">
        <v>50</v>
      </c>
      <c r="C16" t="s">
        <v>47</v>
      </c>
      <c r="D16" t="s">
        <v>1364</v>
      </c>
      <c r="E16" t="s">
        <v>1360</v>
      </c>
      <c r="F16" t="s">
        <v>1361</v>
      </c>
      <c r="G16" t="s">
        <v>1362</v>
      </c>
      <c r="H16" t="s">
        <v>1363</v>
      </c>
      <c r="J16" t="s">
        <v>641</v>
      </c>
      <c r="K16" t="s">
        <v>642</v>
      </c>
    </row>
    <row r="17" spans="1:11" ht="15" customHeight="1">
      <c r="A17" t="s">
        <v>49</v>
      </c>
      <c r="B17" t="s">
        <v>50</v>
      </c>
      <c r="C17" t="s">
        <v>47</v>
      </c>
      <c r="D17" t="s">
        <v>1364</v>
      </c>
      <c r="E17" t="s">
        <v>1367</v>
      </c>
      <c r="F17" t="s">
        <v>1368</v>
      </c>
      <c r="G17" t="s">
        <v>1362</v>
      </c>
      <c r="H17" t="s">
        <v>1363</v>
      </c>
      <c r="J17" t="s">
        <v>521</v>
      </c>
      <c r="K17" t="s">
        <v>522</v>
      </c>
    </row>
    <row r="18" spans="1:11" ht="15" customHeight="1">
      <c r="A18" t="s">
        <v>49</v>
      </c>
      <c r="B18" t="s">
        <v>50</v>
      </c>
      <c r="C18" t="s">
        <v>47</v>
      </c>
      <c r="D18" t="s">
        <v>1364</v>
      </c>
      <c r="E18" t="s">
        <v>1370</v>
      </c>
      <c r="F18" t="s">
        <v>1371</v>
      </c>
      <c r="G18" t="s">
        <v>1362</v>
      </c>
      <c r="H18" t="s">
        <v>1363</v>
      </c>
      <c r="J18" t="s">
        <v>674</v>
      </c>
      <c r="K18" t="s">
        <v>675</v>
      </c>
    </row>
    <row r="19" spans="1:11" ht="15" customHeight="1">
      <c r="A19" t="s">
        <v>49</v>
      </c>
      <c r="B19" t="s">
        <v>50</v>
      </c>
      <c r="C19" t="s">
        <v>47</v>
      </c>
      <c r="D19" t="s">
        <v>1364</v>
      </c>
      <c r="E19" t="s">
        <v>1373</v>
      </c>
      <c r="F19" t="s">
        <v>1374</v>
      </c>
      <c r="G19" t="s">
        <v>1362</v>
      </c>
      <c r="H19" t="s">
        <v>1363</v>
      </c>
      <c r="J19" t="s">
        <v>1304</v>
      </c>
      <c r="K19" t="s">
        <v>1305</v>
      </c>
    </row>
    <row r="20" spans="1:11" ht="15" customHeight="1">
      <c r="A20" t="s">
        <v>49</v>
      </c>
      <c r="B20" t="s">
        <v>50</v>
      </c>
      <c r="C20" t="s">
        <v>47</v>
      </c>
      <c r="D20" t="s">
        <v>1364</v>
      </c>
      <c r="E20" t="s">
        <v>1376</v>
      </c>
      <c r="F20" t="s">
        <v>1377</v>
      </c>
      <c r="G20" t="s">
        <v>1362</v>
      </c>
      <c r="H20" t="s">
        <v>1363</v>
      </c>
      <c r="J20" t="s">
        <v>1099</v>
      </c>
      <c r="K20" t="s">
        <v>1100</v>
      </c>
    </row>
    <row r="21" spans="1:11" ht="15" customHeight="1">
      <c r="A21" t="s">
        <v>49</v>
      </c>
      <c r="B21" t="s">
        <v>50</v>
      </c>
      <c r="C21" t="s">
        <v>47</v>
      </c>
      <c r="D21" t="s">
        <v>1364</v>
      </c>
      <c r="E21" t="s">
        <v>1379</v>
      </c>
      <c r="F21" t="s">
        <v>1380</v>
      </c>
      <c r="G21" t="s">
        <v>1362</v>
      </c>
      <c r="H21" t="s">
        <v>1363</v>
      </c>
      <c r="J21" t="s">
        <v>363</v>
      </c>
      <c r="K21" t="s">
        <v>364</v>
      </c>
    </row>
    <row r="22" spans="1:11" ht="15" customHeight="1">
      <c r="A22" t="s">
        <v>49</v>
      </c>
      <c r="B22" t="s">
        <v>50</v>
      </c>
      <c r="C22" t="s">
        <v>47</v>
      </c>
      <c r="D22" t="s">
        <v>1364</v>
      </c>
      <c r="E22" t="s">
        <v>1382</v>
      </c>
      <c r="F22" t="s">
        <v>1383</v>
      </c>
      <c r="G22" t="s">
        <v>1362</v>
      </c>
      <c r="H22" t="s">
        <v>1363</v>
      </c>
      <c r="J22" t="s">
        <v>795</v>
      </c>
      <c r="K22" t="s">
        <v>796</v>
      </c>
    </row>
    <row r="23" spans="1:11" ht="15" customHeight="1">
      <c r="A23" t="s">
        <v>49</v>
      </c>
      <c r="B23" t="s">
        <v>50</v>
      </c>
      <c r="C23" t="s">
        <v>47</v>
      </c>
      <c r="D23" t="s">
        <v>1364</v>
      </c>
      <c r="E23" t="s">
        <v>1385</v>
      </c>
      <c r="F23" t="s">
        <v>1386</v>
      </c>
      <c r="G23" t="s">
        <v>1362</v>
      </c>
      <c r="H23" t="s">
        <v>1363</v>
      </c>
      <c r="J23" t="s">
        <v>869</v>
      </c>
      <c r="K23" t="s">
        <v>870</v>
      </c>
    </row>
    <row r="24" spans="1:11" ht="15" customHeight="1">
      <c r="A24" t="s">
        <v>49</v>
      </c>
      <c r="B24" t="s">
        <v>50</v>
      </c>
      <c r="C24" t="s">
        <v>47</v>
      </c>
      <c r="D24" t="s">
        <v>1364</v>
      </c>
      <c r="E24" t="s">
        <v>1388</v>
      </c>
      <c r="F24" t="s">
        <v>1389</v>
      </c>
      <c r="G24" t="s">
        <v>1362</v>
      </c>
      <c r="H24" t="s">
        <v>1363</v>
      </c>
      <c r="J24" t="s">
        <v>957</v>
      </c>
      <c r="K24" t="s">
        <v>958</v>
      </c>
    </row>
    <row r="25" spans="1:11" ht="15" customHeight="1">
      <c r="A25" t="s">
        <v>282</v>
      </c>
      <c r="B25" t="s">
        <v>283</v>
      </c>
      <c r="C25" t="s">
        <v>280</v>
      </c>
      <c r="D25" t="s">
        <v>281</v>
      </c>
      <c r="E25" t="s">
        <v>278</v>
      </c>
      <c r="F25" t="s">
        <v>279</v>
      </c>
      <c r="G25" t="s">
        <v>45</v>
      </c>
      <c r="H25" t="s">
        <v>46</v>
      </c>
      <c r="J25" t="s">
        <v>978</v>
      </c>
      <c r="K25" t="s">
        <v>979</v>
      </c>
    </row>
    <row r="26" spans="1:11" ht="15" customHeight="1">
      <c r="A26" t="s">
        <v>343</v>
      </c>
      <c r="B26" t="s">
        <v>344</v>
      </c>
      <c r="C26" t="s">
        <v>341</v>
      </c>
      <c r="D26" t="s">
        <v>342</v>
      </c>
      <c r="E26" t="s">
        <v>278</v>
      </c>
      <c r="F26" t="s">
        <v>279</v>
      </c>
      <c r="G26" t="s">
        <v>339</v>
      </c>
      <c r="H26" t="s">
        <v>340</v>
      </c>
      <c r="J26" t="s">
        <v>1057</v>
      </c>
      <c r="K26" t="s">
        <v>1058</v>
      </c>
    </row>
    <row r="27" spans="1:11" ht="15" customHeight="1">
      <c r="A27" t="s">
        <v>324</v>
      </c>
      <c r="B27" t="s">
        <v>325</v>
      </c>
      <c r="C27" t="s">
        <v>269</v>
      </c>
      <c r="D27" t="s">
        <v>270</v>
      </c>
      <c r="E27" t="s">
        <v>278</v>
      </c>
      <c r="F27" t="s">
        <v>279</v>
      </c>
      <c r="G27" t="s">
        <v>322</v>
      </c>
      <c r="H27" t="s">
        <v>323</v>
      </c>
      <c r="J27" t="s">
        <v>1214</v>
      </c>
      <c r="K27" t="s">
        <v>194</v>
      </c>
    </row>
    <row r="28" spans="1:11" ht="15" customHeight="1">
      <c r="A28" t="s">
        <v>302</v>
      </c>
      <c r="B28" t="s">
        <v>303</v>
      </c>
      <c r="C28" t="s">
        <v>87</v>
      </c>
      <c r="D28" t="s">
        <v>88</v>
      </c>
      <c r="E28" t="s">
        <v>278</v>
      </c>
      <c r="F28" t="s">
        <v>279</v>
      </c>
      <c r="G28" t="s">
        <v>300</v>
      </c>
      <c r="H28" t="s">
        <v>301</v>
      </c>
      <c r="J28" t="s">
        <v>1138</v>
      </c>
      <c r="K28" t="s">
        <v>1139</v>
      </c>
    </row>
    <row r="29" spans="1:11" ht="15" customHeight="1">
      <c r="A29" t="s">
        <v>415</v>
      </c>
      <c r="B29" t="s">
        <v>416</v>
      </c>
      <c r="C29" t="s">
        <v>87</v>
      </c>
      <c r="D29" t="s">
        <v>88</v>
      </c>
      <c r="E29" t="s">
        <v>399</v>
      </c>
      <c r="F29" t="s">
        <v>400</v>
      </c>
      <c r="G29" t="s">
        <v>401</v>
      </c>
      <c r="H29" t="s">
        <v>402</v>
      </c>
      <c r="J29" t="s">
        <v>1263</v>
      </c>
      <c r="K29" t="s">
        <v>1264</v>
      </c>
    </row>
    <row r="30" spans="1:11" ht="15" customHeight="1">
      <c r="A30" t="s">
        <v>403</v>
      </c>
      <c r="B30" t="s">
        <v>404</v>
      </c>
      <c r="C30" t="s">
        <v>87</v>
      </c>
      <c r="D30" t="s">
        <v>88</v>
      </c>
      <c r="E30" t="s">
        <v>399</v>
      </c>
      <c r="F30" t="s">
        <v>400</v>
      </c>
      <c r="G30" t="s">
        <v>401</v>
      </c>
      <c r="H30" t="s">
        <v>402</v>
      </c>
      <c r="J30" t="s">
        <v>733</v>
      </c>
      <c r="K30" t="s">
        <v>734</v>
      </c>
    </row>
    <row r="31" spans="1:11" ht="15" customHeight="1">
      <c r="A31" t="s">
        <v>425</v>
      </c>
      <c r="B31" t="s">
        <v>426</v>
      </c>
      <c r="C31" t="s">
        <v>87</v>
      </c>
      <c r="D31" t="s">
        <v>88</v>
      </c>
      <c r="E31" t="s">
        <v>399</v>
      </c>
      <c r="F31" t="s">
        <v>400</v>
      </c>
      <c r="G31" t="s">
        <v>423</v>
      </c>
      <c r="H31" t="s">
        <v>424</v>
      </c>
      <c r="J31" t="s">
        <v>452</v>
      </c>
      <c r="K31" t="s">
        <v>451</v>
      </c>
    </row>
    <row r="32" spans="1:11" ht="15" customHeight="1">
      <c r="A32" t="s">
        <v>433</v>
      </c>
      <c r="B32" t="s">
        <v>434</v>
      </c>
      <c r="C32" t="s">
        <v>87</v>
      </c>
      <c r="D32" t="s">
        <v>88</v>
      </c>
      <c r="E32" t="s">
        <v>399</v>
      </c>
      <c r="F32" t="s">
        <v>400</v>
      </c>
      <c r="G32" t="s">
        <v>423</v>
      </c>
      <c r="H32" t="s">
        <v>424</v>
      </c>
    </row>
    <row r="33" spans="1:8" ht="15" customHeight="1">
      <c r="A33" t="s">
        <v>76</v>
      </c>
      <c r="B33" t="s">
        <v>77</v>
      </c>
      <c r="C33" t="s">
        <v>74</v>
      </c>
      <c r="D33" t="s">
        <v>75</v>
      </c>
      <c r="E33" t="s">
        <v>399</v>
      </c>
      <c r="F33" t="s">
        <v>400</v>
      </c>
      <c r="G33" t="s">
        <v>72</v>
      </c>
      <c r="H33" t="s">
        <v>73</v>
      </c>
    </row>
    <row r="34" spans="1:8" ht="15" customHeight="1">
      <c r="A34" t="s">
        <v>647</v>
      </c>
      <c r="B34" t="s">
        <v>648</v>
      </c>
      <c r="C34" t="s">
        <v>645</v>
      </c>
      <c r="D34" t="s">
        <v>646</v>
      </c>
      <c r="E34" t="s">
        <v>641</v>
      </c>
      <c r="F34" t="s">
        <v>642</v>
      </c>
      <c r="G34" t="s">
        <v>643</v>
      </c>
      <c r="H34" t="s">
        <v>644</v>
      </c>
    </row>
    <row r="35" spans="1:8" ht="15" customHeight="1">
      <c r="A35" t="s">
        <v>587</v>
      </c>
      <c r="B35" t="s">
        <v>588</v>
      </c>
      <c r="C35" t="s">
        <v>585</v>
      </c>
      <c r="D35" t="s">
        <v>586</v>
      </c>
      <c r="E35" t="s">
        <v>521</v>
      </c>
      <c r="F35" t="s">
        <v>522</v>
      </c>
      <c r="G35" t="s">
        <v>583</v>
      </c>
      <c r="H35" t="s">
        <v>584</v>
      </c>
    </row>
    <row r="36" spans="1:8" ht="15" customHeight="1">
      <c r="A36" t="s">
        <v>565</v>
      </c>
      <c r="B36" t="s">
        <v>566</v>
      </c>
      <c r="C36" t="s">
        <v>563</v>
      </c>
      <c r="D36" t="s">
        <v>564</v>
      </c>
      <c r="E36" t="s">
        <v>521</v>
      </c>
      <c r="F36" t="s">
        <v>522</v>
      </c>
      <c r="G36" t="s">
        <v>561</v>
      </c>
      <c r="H36" t="s">
        <v>562</v>
      </c>
    </row>
    <row r="37" spans="1:8" ht="15" customHeight="1">
      <c r="A37" t="s">
        <v>616</v>
      </c>
      <c r="B37" t="s">
        <v>617</v>
      </c>
      <c r="C37" t="s">
        <v>614</v>
      </c>
      <c r="D37" t="s">
        <v>615</v>
      </c>
      <c r="E37" t="s">
        <v>521</v>
      </c>
      <c r="F37" t="s">
        <v>522</v>
      </c>
      <c r="G37" t="s">
        <v>612</v>
      </c>
      <c r="H37" t="s">
        <v>613</v>
      </c>
    </row>
    <row r="38" spans="1:8" ht="15" customHeight="1">
      <c r="A38" t="s">
        <v>527</v>
      </c>
      <c r="B38" t="s">
        <v>528</v>
      </c>
      <c r="C38" t="s">
        <v>525</v>
      </c>
      <c r="D38" t="s">
        <v>526</v>
      </c>
      <c r="E38" t="s">
        <v>521</v>
      </c>
      <c r="F38" t="s">
        <v>522</v>
      </c>
      <c r="G38" t="s">
        <v>523</v>
      </c>
      <c r="H38" t="s">
        <v>524</v>
      </c>
    </row>
    <row r="39" spans="1:8" ht="15" customHeight="1">
      <c r="A39" t="s">
        <v>541</v>
      </c>
      <c r="B39" t="s">
        <v>542</v>
      </c>
      <c r="C39" t="s">
        <v>539</v>
      </c>
      <c r="D39" t="s">
        <v>540</v>
      </c>
      <c r="E39" t="s">
        <v>521</v>
      </c>
      <c r="F39" t="s">
        <v>522</v>
      </c>
      <c r="G39" t="s">
        <v>523</v>
      </c>
      <c r="H39" t="s">
        <v>524</v>
      </c>
    </row>
    <row r="40" spans="1:8" ht="15" customHeight="1">
      <c r="A40" t="s">
        <v>709</v>
      </c>
      <c r="B40" t="s">
        <v>710</v>
      </c>
      <c r="C40" t="s">
        <v>455</v>
      </c>
      <c r="D40" t="s">
        <v>708</v>
      </c>
      <c r="E40" t="s">
        <v>674</v>
      </c>
      <c r="F40" t="s">
        <v>675</v>
      </c>
      <c r="G40" t="s">
        <v>707</v>
      </c>
      <c r="H40" t="s">
        <v>675</v>
      </c>
    </row>
    <row r="41" spans="1:8" ht="15" customHeight="1">
      <c r="A41" t="s">
        <v>500</v>
      </c>
      <c r="B41" t="s">
        <v>720</v>
      </c>
      <c r="C41" t="s">
        <v>498</v>
      </c>
      <c r="D41" t="s">
        <v>499</v>
      </c>
      <c r="E41" t="s">
        <v>674</v>
      </c>
      <c r="F41" t="s">
        <v>675</v>
      </c>
      <c r="G41" t="s">
        <v>718</v>
      </c>
      <c r="H41" t="s">
        <v>719</v>
      </c>
    </row>
    <row r="42" spans="1:8" ht="15" customHeight="1">
      <c r="A42" t="s">
        <v>680</v>
      </c>
      <c r="B42" t="s">
        <v>681</v>
      </c>
      <c r="C42" t="s">
        <v>678</v>
      </c>
      <c r="D42" t="s">
        <v>679</v>
      </c>
      <c r="E42" t="s">
        <v>674</v>
      </c>
      <c r="F42" t="s">
        <v>675</v>
      </c>
      <c r="G42" t="s">
        <v>676</v>
      </c>
      <c r="H42" t="s">
        <v>677</v>
      </c>
    </row>
    <row r="43" spans="1:8" ht="15" customHeight="1">
      <c r="A43" t="s">
        <v>701</v>
      </c>
      <c r="B43" t="s">
        <v>702</v>
      </c>
      <c r="C43" t="s">
        <v>678</v>
      </c>
      <c r="D43" t="s">
        <v>679</v>
      </c>
      <c r="E43" t="s">
        <v>674</v>
      </c>
      <c r="F43" t="s">
        <v>675</v>
      </c>
      <c r="G43" t="s">
        <v>699</v>
      </c>
      <c r="H43" t="s">
        <v>700</v>
      </c>
    </row>
    <row r="44" spans="1:8" ht="15" customHeight="1">
      <c r="A44" t="s">
        <v>875</v>
      </c>
      <c r="B44" t="s">
        <v>1350</v>
      </c>
      <c r="C44" t="s">
        <v>873</v>
      </c>
      <c r="D44" t="s">
        <v>874</v>
      </c>
      <c r="E44" t="s">
        <v>1304</v>
      </c>
      <c r="F44" t="s">
        <v>1305</v>
      </c>
      <c r="G44" t="s">
        <v>871</v>
      </c>
      <c r="H44" t="s">
        <v>872</v>
      </c>
    </row>
    <row r="45" spans="1:8" ht="15" customHeight="1">
      <c r="A45" t="s">
        <v>1322</v>
      </c>
      <c r="B45" t="s">
        <v>1323</v>
      </c>
      <c r="C45" t="s">
        <v>1308</v>
      </c>
      <c r="D45" t="s">
        <v>507</v>
      </c>
      <c r="E45" t="s">
        <v>1304</v>
      </c>
      <c r="F45" t="s">
        <v>1305</v>
      </c>
      <c r="G45" t="s">
        <v>1306</v>
      </c>
      <c r="H45" t="s">
        <v>1307</v>
      </c>
    </row>
    <row r="46" spans="1:8" ht="15" customHeight="1">
      <c r="A46" t="s">
        <v>1329</v>
      </c>
      <c r="B46" t="s">
        <v>1330</v>
      </c>
      <c r="C46" t="s">
        <v>1308</v>
      </c>
      <c r="D46" t="s">
        <v>507</v>
      </c>
      <c r="E46" t="s">
        <v>1304</v>
      </c>
      <c r="F46" t="s">
        <v>1305</v>
      </c>
      <c r="G46" t="s">
        <v>1306</v>
      </c>
      <c r="H46" t="s">
        <v>1307</v>
      </c>
    </row>
    <row r="47" spans="1:8" ht="15" customHeight="1">
      <c r="A47" t="s">
        <v>508</v>
      </c>
      <c r="B47" t="s">
        <v>1309</v>
      </c>
      <c r="C47" t="s">
        <v>1308</v>
      </c>
      <c r="D47" t="s">
        <v>507</v>
      </c>
      <c r="E47" t="s">
        <v>1304</v>
      </c>
      <c r="F47" t="s">
        <v>1305</v>
      </c>
      <c r="G47" t="s">
        <v>1306</v>
      </c>
      <c r="H47" t="s">
        <v>1307</v>
      </c>
    </row>
    <row r="48" spans="1:8" ht="15" customHeight="1">
      <c r="A48" t="s">
        <v>1337</v>
      </c>
      <c r="B48" t="s">
        <v>1338</v>
      </c>
      <c r="C48" t="s">
        <v>1335</v>
      </c>
      <c r="D48" t="s">
        <v>1336</v>
      </c>
      <c r="E48" t="s">
        <v>1304</v>
      </c>
      <c r="F48" t="s">
        <v>1305</v>
      </c>
      <c r="G48" t="s">
        <v>1333</v>
      </c>
      <c r="H48" t="s">
        <v>1334</v>
      </c>
    </row>
    <row r="49" spans="1:8" ht="15" customHeight="1">
      <c r="A49" t="s">
        <v>1105</v>
      </c>
      <c r="B49" t="s">
        <v>1106</v>
      </c>
      <c r="C49" t="s">
        <v>1103</v>
      </c>
      <c r="D49" t="s">
        <v>1104</v>
      </c>
      <c r="E49" t="s">
        <v>1099</v>
      </c>
      <c r="F49" t="s">
        <v>1100</v>
      </c>
      <c r="G49" t="s">
        <v>1101</v>
      </c>
      <c r="H49" t="s">
        <v>1102</v>
      </c>
    </row>
    <row r="50" spans="1:8" ht="15" customHeight="1">
      <c r="A50" t="s">
        <v>369</v>
      </c>
      <c r="B50" t="s">
        <v>370</v>
      </c>
      <c r="C50" t="s">
        <v>367</v>
      </c>
      <c r="D50" t="s">
        <v>368</v>
      </c>
      <c r="E50" t="s">
        <v>363</v>
      </c>
      <c r="F50" t="s">
        <v>364</v>
      </c>
      <c r="G50" t="s">
        <v>365</v>
      </c>
      <c r="H50" t="s">
        <v>366</v>
      </c>
    </row>
    <row r="51" spans="1:8" ht="15" customHeight="1">
      <c r="A51" t="s">
        <v>860</v>
      </c>
      <c r="B51" t="s">
        <v>861</v>
      </c>
      <c r="C51" t="s">
        <v>858</v>
      </c>
      <c r="D51" t="s">
        <v>859</v>
      </c>
      <c r="E51" t="s">
        <v>795</v>
      </c>
      <c r="F51" t="s">
        <v>796</v>
      </c>
      <c r="G51" t="s">
        <v>856</v>
      </c>
      <c r="H51" t="s">
        <v>857</v>
      </c>
    </row>
    <row r="52" spans="1:8" ht="15" customHeight="1">
      <c r="A52" t="s">
        <v>250</v>
      </c>
      <c r="B52" t="s">
        <v>800</v>
      </c>
      <c r="C52" t="s">
        <v>248</v>
      </c>
      <c r="D52" t="s">
        <v>799</v>
      </c>
      <c r="E52" t="s">
        <v>795</v>
      </c>
      <c r="F52" t="s">
        <v>796</v>
      </c>
      <c r="G52" t="s">
        <v>797</v>
      </c>
      <c r="H52" t="s">
        <v>798</v>
      </c>
    </row>
    <row r="53" spans="1:8" ht="15" customHeight="1">
      <c r="A53" t="s">
        <v>814</v>
      </c>
      <c r="B53" t="s">
        <v>815</v>
      </c>
      <c r="C53" t="s">
        <v>248</v>
      </c>
      <c r="D53" t="s">
        <v>799</v>
      </c>
      <c r="E53" t="s">
        <v>795</v>
      </c>
      <c r="F53" t="s">
        <v>796</v>
      </c>
      <c r="G53" t="s">
        <v>812</v>
      </c>
      <c r="H53" t="s">
        <v>813</v>
      </c>
    </row>
    <row r="54" spans="1:8" ht="15" customHeight="1">
      <c r="A54" t="s">
        <v>824</v>
      </c>
      <c r="B54" t="s">
        <v>825</v>
      </c>
      <c r="C54" t="s">
        <v>822</v>
      </c>
      <c r="D54" t="s">
        <v>823</v>
      </c>
      <c r="E54" t="s">
        <v>795</v>
      </c>
      <c r="F54" t="s">
        <v>796</v>
      </c>
      <c r="G54" t="s">
        <v>820</v>
      </c>
      <c r="H54" t="s">
        <v>821</v>
      </c>
    </row>
    <row r="55" spans="1:8" ht="15" customHeight="1">
      <c r="A55" t="s">
        <v>875</v>
      </c>
      <c r="B55" t="s">
        <v>876</v>
      </c>
      <c r="C55" t="s">
        <v>873</v>
      </c>
      <c r="D55" t="s">
        <v>874</v>
      </c>
      <c r="E55" t="s">
        <v>869</v>
      </c>
      <c r="F55" t="s">
        <v>870</v>
      </c>
      <c r="G55" t="s">
        <v>871</v>
      </c>
      <c r="H55" t="s">
        <v>872</v>
      </c>
    </row>
    <row r="56" spans="1:8" ht="15" customHeight="1">
      <c r="A56" t="s">
        <v>914</v>
      </c>
      <c r="B56" t="s">
        <v>915</v>
      </c>
      <c r="C56" t="s">
        <v>106</v>
      </c>
      <c r="D56" t="s">
        <v>107</v>
      </c>
      <c r="E56" t="s">
        <v>869</v>
      </c>
      <c r="F56" t="s">
        <v>870</v>
      </c>
      <c r="G56" t="s">
        <v>912</v>
      </c>
      <c r="H56" t="s">
        <v>913</v>
      </c>
    </row>
    <row r="57" spans="1:8" ht="15" customHeight="1">
      <c r="A57" t="s">
        <v>932</v>
      </c>
      <c r="B57" t="s">
        <v>933</v>
      </c>
      <c r="C57" t="s">
        <v>930</v>
      </c>
      <c r="D57" t="s">
        <v>931</v>
      </c>
      <c r="E57" t="s">
        <v>869</v>
      </c>
      <c r="F57" t="s">
        <v>870</v>
      </c>
      <c r="G57" t="s">
        <v>912</v>
      </c>
      <c r="H57" t="s">
        <v>913</v>
      </c>
    </row>
    <row r="58" spans="1:8" ht="15" customHeight="1">
      <c r="A58" t="s">
        <v>925</v>
      </c>
      <c r="B58" t="s">
        <v>926</v>
      </c>
      <c r="C58" t="s">
        <v>923</v>
      </c>
      <c r="D58" t="s">
        <v>924</v>
      </c>
      <c r="E58" t="s">
        <v>869</v>
      </c>
      <c r="F58" t="s">
        <v>870</v>
      </c>
      <c r="G58" t="s">
        <v>912</v>
      </c>
      <c r="H58" t="s">
        <v>913</v>
      </c>
    </row>
    <row r="59" spans="1:8" ht="15" customHeight="1">
      <c r="A59" t="s">
        <v>940</v>
      </c>
      <c r="B59" t="s">
        <v>941</v>
      </c>
      <c r="C59" t="s">
        <v>938</v>
      </c>
      <c r="D59" t="s">
        <v>939</v>
      </c>
      <c r="E59" t="s">
        <v>869</v>
      </c>
      <c r="F59" t="s">
        <v>870</v>
      </c>
      <c r="G59" t="s">
        <v>936</v>
      </c>
      <c r="H59" t="s">
        <v>937</v>
      </c>
    </row>
    <row r="60" spans="1:8" ht="15" customHeight="1">
      <c r="A60" t="s">
        <v>902</v>
      </c>
      <c r="B60" t="s">
        <v>903</v>
      </c>
      <c r="C60" t="s">
        <v>873</v>
      </c>
      <c r="D60" t="s">
        <v>874</v>
      </c>
      <c r="E60" t="s">
        <v>869</v>
      </c>
      <c r="F60" t="s">
        <v>870</v>
      </c>
      <c r="G60" t="s">
        <v>72</v>
      </c>
      <c r="H60" t="s">
        <v>73</v>
      </c>
    </row>
    <row r="61" spans="1:8" ht="15" customHeight="1">
      <c r="A61" t="s">
        <v>963</v>
      </c>
      <c r="B61" t="s">
        <v>964</v>
      </c>
      <c r="C61" t="s">
        <v>961</v>
      </c>
      <c r="D61" t="s">
        <v>962</v>
      </c>
      <c r="E61" t="s">
        <v>957</v>
      </c>
      <c r="F61" t="s">
        <v>958</v>
      </c>
      <c r="G61" t="s">
        <v>959</v>
      </c>
      <c r="H61" t="s">
        <v>960</v>
      </c>
    </row>
    <row r="62" spans="1:8" ht="15" customHeight="1">
      <c r="A62" t="s">
        <v>1028</v>
      </c>
      <c r="B62" t="s">
        <v>1029</v>
      </c>
      <c r="C62" t="s">
        <v>1026</v>
      </c>
      <c r="D62" t="s">
        <v>1027</v>
      </c>
      <c r="E62" t="s">
        <v>978</v>
      </c>
      <c r="F62" t="s">
        <v>979</v>
      </c>
      <c r="G62" t="s">
        <v>1024</v>
      </c>
      <c r="H62" t="s">
        <v>1025</v>
      </c>
    </row>
    <row r="63" spans="1:8" ht="15" customHeight="1">
      <c r="A63" t="s">
        <v>984</v>
      </c>
      <c r="B63" t="s">
        <v>985</v>
      </c>
      <c r="C63" t="s">
        <v>982</v>
      </c>
      <c r="D63" t="s">
        <v>983</v>
      </c>
      <c r="E63" t="s">
        <v>978</v>
      </c>
      <c r="F63" t="s">
        <v>979</v>
      </c>
      <c r="G63" t="s">
        <v>980</v>
      </c>
      <c r="H63" t="s">
        <v>981</v>
      </c>
    </row>
    <row r="64" spans="1:8" ht="15" customHeight="1">
      <c r="A64" t="s">
        <v>1008</v>
      </c>
      <c r="B64" t="s">
        <v>1009</v>
      </c>
      <c r="C64" t="s">
        <v>678</v>
      </c>
      <c r="D64" t="s">
        <v>679</v>
      </c>
      <c r="E64" t="s">
        <v>978</v>
      </c>
      <c r="F64" t="s">
        <v>979</v>
      </c>
      <c r="G64" t="s">
        <v>1006</v>
      </c>
      <c r="H64" t="s">
        <v>1007</v>
      </c>
    </row>
    <row r="65" spans="1:8" ht="15" customHeight="1">
      <c r="A65" t="s">
        <v>1043</v>
      </c>
      <c r="B65" t="s">
        <v>1044</v>
      </c>
      <c r="C65" t="s">
        <v>1041</v>
      </c>
      <c r="D65" t="s">
        <v>1042</v>
      </c>
      <c r="E65" t="s">
        <v>978</v>
      </c>
      <c r="F65" t="s">
        <v>979</v>
      </c>
      <c r="G65" t="s">
        <v>1039</v>
      </c>
      <c r="H65" t="s">
        <v>1040</v>
      </c>
    </row>
    <row r="66" spans="1:8" ht="15" customHeight="1">
      <c r="A66" t="s">
        <v>515</v>
      </c>
      <c r="B66" t="s">
        <v>516</v>
      </c>
      <c r="C66" t="s">
        <v>513</v>
      </c>
      <c r="D66" t="s">
        <v>514</v>
      </c>
      <c r="E66" t="s">
        <v>1057</v>
      </c>
      <c r="F66" t="s">
        <v>1058</v>
      </c>
      <c r="G66" t="s">
        <v>1059</v>
      </c>
      <c r="H66" t="s">
        <v>1060</v>
      </c>
    </row>
    <row r="67" spans="1:8" ht="15" customHeight="1">
      <c r="A67" t="s">
        <v>1215</v>
      </c>
      <c r="B67" t="s">
        <v>1216</v>
      </c>
      <c r="C67" t="s">
        <v>195</v>
      </c>
      <c r="D67" t="s">
        <v>194</v>
      </c>
      <c r="E67" t="s">
        <v>1214</v>
      </c>
      <c r="F67" t="s">
        <v>194</v>
      </c>
      <c r="G67" t="s">
        <v>193</v>
      </c>
      <c r="H67" t="s">
        <v>194</v>
      </c>
    </row>
    <row r="68" spans="1:8" ht="15" customHeight="1">
      <c r="A68" t="s">
        <v>1236</v>
      </c>
      <c r="B68" t="s">
        <v>1237</v>
      </c>
      <c r="C68" t="s">
        <v>195</v>
      </c>
      <c r="D68" t="s">
        <v>194</v>
      </c>
      <c r="E68" t="s">
        <v>1214</v>
      </c>
      <c r="F68" t="s">
        <v>194</v>
      </c>
      <c r="G68" t="s">
        <v>193</v>
      </c>
      <c r="H68" t="s">
        <v>194</v>
      </c>
    </row>
    <row r="69" spans="1:8" ht="15" customHeight="1">
      <c r="A69" t="s">
        <v>1248</v>
      </c>
      <c r="B69" t="s">
        <v>1249</v>
      </c>
      <c r="C69" t="s">
        <v>195</v>
      </c>
      <c r="D69" t="s">
        <v>194</v>
      </c>
      <c r="E69" t="s">
        <v>1214</v>
      </c>
      <c r="F69" t="s">
        <v>194</v>
      </c>
      <c r="G69" t="s">
        <v>1246</v>
      </c>
      <c r="H69" t="s">
        <v>1247</v>
      </c>
    </row>
    <row r="70" spans="1:8" ht="27.75" customHeight="1">
      <c r="A70" t="s">
        <v>1204</v>
      </c>
      <c r="B70" s="77" t="s">
        <v>1205</v>
      </c>
      <c r="C70" t="s">
        <v>1202</v>
      </c>
      <c r="D70" t="s">
        <v>1203</v>
      </c>
      <c r="E70" t="s">
        <v>1138</v>
      </c>
      <c r="F70" t="s">
        <v>1139</v>
      </c>
      <c r="G70" t="s">
        <v>1200</v>
      </c>
      <c r="H70" t="s">
        <v>1201</v>
      </c>
    </row>
    <row r="71" spans="1:8" ht="15" customHeight="1">
      <c r="A71" t="s">
        <v>1172</v>
      </c>
      <c r="B71" t="s">
        <v>1173</v>
      </c>
      <c r="C71" t="s">
        <v>1170</v>
      </c>
      <c r="D71" t="s">
        <v>1171</v>
      </c>
      <c r="E71" t="s">
        <v>1138</v>
      </c>
      <c r="F71" t="s">
        <v>1139</v>
      </c>
      <c r="G71" t="s">
        <v>1168</v>
      </c>
      <c r="H71" t="s">
        <v>1169</v>
      </c>
    </row>
    <row r="72" spans="1:8" ht="15" customHeight="1">
      <c r="A72" t="s">
        <v>1186</v>
      </c>
      <c r="B72" t="s">
        <v>1187</v>
      </c>
      <c r="C72" t="s">
        <v>1184</v>
      </c>
      <c r="D72" t="s">
        <v>1185</v>
      </c>
      <c r="E72" t="s">
        <v>1138</v>
      </c>
      <c r="F72" t="s">
        <v>1139</v>
      </c>
      <c r="G72" t="s">
        <v>1168</v>
      </c>
      <c r="H72" t="s">
        <v>1169</v>
      </c>
    </row>
    <row r="73" spans="1:8" ht="15" customHeight="1">
      <c r="A73" t="s">
        <v>1144</v>
      </c>
      <c r="B73" t="s">
        <v>1145</v>
      </c>
      <c r="C73" t="s">
        <v>1142</v>
      </c>
      <c r="D73" t="s">
        <v>1143</v>
      </c>
      <c r="E73" t="s">
        <v>1138</v>
      </c>
      <c r="F73" t="s">
        <v>1139</v>
      </c>
      <c r="G73" t="s">
        <v>1140</v>
      </c>
      <c r="H73" t="s">
        <v>1141</v>
      </c>
    </row>
    <row r="74" spans="1:8" ht="15" customHeight="1">
      <c r="A74" t="s">
        <v>1268</v>
      </c>
      <c r="B74" t="s">
        <v>1269</v>
      </c>
      <c r="C74" t="s">
        <v>1266</v>
      </c>
      <c r="D74" t="s">
        <v>1267</v>
      </c>
      <c r="E74" t="s">
        <v>1263</v>
      </c>
      <c r="F74" t="s">
        <v>1264</v>
      </c>
      <c r="G74" t="s">
        <v>1265</v>
      </c>
      <c r="H74" t="s">
        <v>1264</v>
      </c>
    </row>
    <row r="75" spans="1:8" ht="15" customHeight="1">
      <c r="A75" t="s">
        <v>1277</v>
      </c>
      <c r="B75" t="s">
        <v>1278</v>
      </c>
      <c r="C75" t="s">
        <v>1266</v>
      </c>
      <c r="D75" t="s">
        <v>1267</v>
      </c>
      <c r="E75" t="s">
        <v>1263</v>
      </c>
      <c r="F75" t="s">
        <v>1264</v>
      </c>
      <c r="G75" t="s">
        <v>1265</v>
      </c>
      <c r="H75" t="s">
        <v>1264</v>
      </c>
    </row>
    <row r="76" spans="1:8" ht="15" customHeight="1">
      <c r="A76" t="s">
        <v>1291</v>
      </c>
      <c r="B76" t="s">
        <v>1292</v>
      </c>
      <c r="C76" t="s">
        <v>1266</v>
      </c>
      <c r="D76" t="s">
        <v>1267</v>
      </c>
      <c r="E76" t="s">
        <v>1263</v>
      </c>
      <c r="F76" t="s">
        <v>1264</v>
      </c>
      <c r="G76" t="s">
        <v>1289</v>
      </c>
      <c r="H76" t="s">
        <v>1290</v>
      </c>
    </row>
    <row r="77" spans="1:8" ht="15" customHeight="1">
      <c r="A77" t="s">
        <v>776</v>
      </c>
      <c r="B77" t="s">
        <v>777</v>
      </c>
      <c r="C77" t="s">
        <v>774</v>
      </c>
      <c r="D77" t="s">
        <v>775</v>
      </c>
      <c r="E77" t="s">
        <v>733</v>
      </c>
      <c r="F77" t="s">
        <v>734</v>
      </c>
      <c r="G77" t="s">
        <v>772</v>
      </c>
      <c r="H77" t="s">
        <v>773</v>
      </c>
    </row>
    <row r="78" spans="1:8" ht="15" customHeight="1">
      <c r="A78" t="s">
        <v>755</v>
      </c>
      <c r="B78" t="s">
        <v>756</v>
      </c>
      <c r="C78" t="s">
        <v>753</v>
      </c>
      <c r="D78" t="s">
        <v>754</v>
      </c>
      <c r="E78" t="s">
        <v>733</v>
      </c>
      <c r="F78" t="s">
        <v>734</v>
      </c>
      <c r="G78" t="s">
        <v>735</v>
      </c>
      <c r="H78" t="s">
        <v>736</v>
      </c>
    </row>
    <row r="79" spans="1:8" ht="15" customHeight="1">
      <c r="A79" t="s">
        <v>739</v>
      </c>
      <c r="B79" t="s">
        <v>740</v>
      </c>
      <c r="C79" t="s">
        <v>737</v>
      </c>
      <c r="D79" t="s">
        <v>738</v>
      </c>
      <c r="E79" t="s">
        <v>733</v>
      </c>
      <c r="F79" t="s">
        <v>734</v>
      </c>
      <c r="G79" t="s">
        <v>735</v>
      </c>
      <c r="H79" t="s">
        <v>736</v>
      </c>
    </row>
    <row r="80" spans="1:8" ht="15" customHeight="1">
      <c r="A80" t="s">
        <v>483</v>
      </c>
      <c r="B80" t="s">
        <v>484</v>
      </c>
      <c r="C80" t="s">
        <v>455</v>
      </c>
      <c r="D80" t="s">
        <v>456</v>
      </c>
      <c r="E80" t="s">
        <v>452</v>
      </c>
      <c r="F80" t="s">
        <v>451</v>
      </c>
      <c r="G80" t="s">
        <v>453</v>
      </c>
      <c r="H80" t="s">
        <v>454</v>
      </c>
    </row>
    <row r="81" spans="1:8" ht="15" customHeight="1">
      <c r="A81" t="s">
        <v>489</v>
      </c>
      <c r="B81" t="s">
        <v>490</v>
      </c>
      <c r="C81" t="s">
        <v>455</v>
      </c>
      <c r="D81" t="s">
        <v>456</v>
      </c>
      <c r="E81" t="s">
        <v>452</v>
      </c>
      <c r="F81" t="s">
        <v>451</v>
      </c>
      <c r="G81" t="s">
        <v>453</v>
      </c>
      <c r="H81" t="s">
        <v>454</v>
      </c>
    </row>
    <row r="82" spans="1:8" ht="15" customHeight="1">
      <c r="A82" t="s">
        <v>492</v>
      </c>
      <c r="B82" t="s">
        <v>493</v>
      </c>
      <c r="C82" t="s">
        <v>455</v>
      </c>
      <c r="D82" t="s">
        <v>456</v>
      </c>
      <c r="E82" t="s">
        <v>452</v>
      </c>
      <c r="F82" t="s">
        <v>451</v>
      </c>
      <c r="G82" t="s">
        <v>453</v>
      </c>
      <c r="H82" t="s">
        <v>454</v>
      </c>
    </row>
    <row r="83" spans="1:8" ht="15" customHeight="1">
      <c r="A83" t="s">
        <v>495</v>
      </c>
      <c r="B83" t="s">
        <v>496</v>
      </c>
      <c r="C83" t="s">
        <v>455</v>
      </c>
      <c r="D83" t="s">
        <v>456</v>
      </c>
      <c r="E83" t="s">
        <v>452</v>
      </c>
      <c r="F83" t="s">
        <v>451</v>
      </c>
      <c r="G83" t="s">
        <v>453</v>
      </c>
      <c r="H83" t="s">
        <v>454</v>
      </c>
    </row>
    <row r="84" spans="1:8" ht="15" customHeight="1">
      <c r="A84" t="s">
        <v>1555</v>
      </c>
      <c r="B84" t="s">
        <v>458</v>
      </c>
      <c r="C84" t="s">
        <v>455</v>
      </c>
      <c r="D84" t="s">
        <v>456</v>
      </c>
      <c r="E84" t="s">
        <v>452</v>
      </c>
      <c r="F84" t="s">
        <v>451</v>
      </c>
      <c r="G84" t="s">
        <v>453</v>
      </c>
      <c r="H84" t="s">
        <v>454</v>
      </c>
    </row>
    <row r="85" spans="1:8" ht="27.75" customHeight="1">
      <c r="A85" t="s">
        <v>508</v>
      </c>
      <c r="B85" s="77" t="s">
        <v>509</v>
      </c>
      <c r="C85" t="s">
        <v>1556</v>
      </c>
      <c r="D85" t="s">
        <v>507</v>
      </c>
      <c r="E85" t="s">
        <v>452</v>
      </c>
      <c r="F85" t="s">
        <v>451</v>
      </c>
      <c r="G85" t="s">
        <v>453</v>
      </c>
      <c r="H85" t="s">
        <v>454</v>
      </c>
    </row>
    <row r="86" spans="1:8" ht="15" customHeight="1">
      <c r="A86" t="s">
        <v>185</v>
      </c>
      <c r="B86" t="s">
        <v>186</v>
      </c>
      <c r="C86" t="s">
        <v>183</v>
      </c>
      <c r="D86" t="s">
        <v>184</v>
      </c>
      <c r="E86" t="s">
        <v>452</v>
      </c>
      <c r="F86" t="s">
        <v>451</v>
      </c>
      <c r="G86" t="s">
        <v>453</v>
      </c>
      <c r="H86" t="s">
        <v>454</v>
      </c>
    </row>
    <row r="87" spans="1:8" ht="15" customHeight="1">
      <c r="A87" t="s">
        <v>515</v>
      </c>
      <c r="B87" t="s">
        <v>516</v>
      </c>
      <c r="C87" t="s">
        <v>513</v>
      </c>
      <c r="D87" t="s">
        <v>514</v>
      </c>
      <c r="E87" t="s">
        <v>452</v>
      </c>
      <c r="F87" t="s">
        <v>451</v>
      </c>
      <c r="G87" t="s">
        <v>453</v>
      </c>
      <c r="H87" t="s">
        <v>454</v>
      </c>
    </row>
    <row r="88" spans="1:8" ht="27.75" customHeight="1">
      <c r="A88" t="s">
        <v>500</v>
      </c>
      <c r="B88" s="77" t="s">
        <v>501</v>
      </c>
      <c r="C88" t="s">
        <v>498</v>
      </c>
      <c r="D88" t="s">
        <v>499</v>
      </c>
      <c r="E88" t="s">
        <v>452</v>
      </c>
      <c r="F88" t="s">
        <v>451</v>
      </c>
      <c r="G88" t="s">
        <v>453</v>
      </c>
      <c r="H88" t="s">
        <v>454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101</vt:i4>
      </vt:variant>
    </vt:vector>
  </HeadingPairs>
  <TitlesOfParts>
    <vt:vector size="108" baseType="lpstr">
      <vt:lpstr>BASE DE DATOS</vt:lpstr>
      <vt:lpstr>TABLERO GENERAL</vt:lpstr>
      <vt:lpstr>PbRM  08C 1° TRIMESTRE</vt:lpstr>
      <vt:lpstr>PbRM  08C 2° TRIMESTRE</vt:lpstr>
      <vt:lpstr>PbRM  08C 3° TRIMESTRE</vt:lpstr>
      <vt:lpstr>PbRM  08C 4° TRIMESTRE</vt:lpstr>
      <vt:lpstr>CATÁLOGOS</vt:lpstr>
      <vt:lpstr>'PbRM  08C 1° TRIMESTRE'!Área_de_impresión</vt:lpstr>
      <vt:lpstr>'PbRM  08C 2° TRIMESTRE'!Área_de_impresión</vt:lpstr>
      <vt:lpstr>'PbRM  08C 3° TRIMESTRE'!Área_de_impresión</vt:lpstr>
      <vt:lpstr>'PbRM  08C 4° TRIMESTRE'!Área_de_impresión</vt:lpstr>
      <vt:lpstr>'TABLERO GENERAL'!Área_de_impresión</vt:lpstr>
      <vt:lpstr>AUX_A00</vt:lpstr>
      <vt:lpstr>AUX_A02</vt:lpstr>
      <vt:lpstr>AUX_B00</vt:lpstr>
      <vt:lpstr>AUX_C01</vt:lpstr>
      <vt:lpstr>AUX_C02</vt:lpstr>
      <vt:lpstr>AUX_C03</vt:lpstr>
      <vt:lpstr>AUX_C04</vt:lpstr>
      <vt:lpstr>AUX_C05</vt:lpstr>
      <vt:lpstr>AUX_C06</vt:lpstr>
      <vt:lpstr>AUX_C07</vt:lpstr>
      <vt:lpstr>AUX_C08</vt:lpstr>
      <vt:lpstr>AUX_C09</vt:lpstr>
      <vt:lpstr>AUX_D00</vt:lpstr>
      <vt:lpstr>AUX_E00</vt:lpstr>
      <vt:lpstr>AUX_F00</vt:lpstr>
      <vt:lpstr>AUX_G00</vt:lpstr>
      <vt:lpstr>AUX_H00</vt:lpstr>
      <vt:lpstr>AUX_H01</vt:lpstr>
      <vt:lpstr>AUX_I00</vt:lpstr>
      <vt:lpstr>AUX_J00</vt:lpstr>
      <vt:lpstr>AUX_K00</vt:lpstr>
      <vt:lpstr>AUX_L00</vt:lpstr>
      <vt:lpstr>AUX_M00</vt:lpstr>
      <vt:lpstr>AUX_N00</vt:lpstr>
      <vt:lpstr>AUX_O00</vt:lpstr>
      <vt:lpstr>AUX_Q00</vt:lpstr>
      <vt:lpstr>AUX_R00</vt:lpstr>
      <vt:lpstr>AUX_T00</vt:lpstr>
      <vt:lpstr>AUX_V00</vt:lpstr>
      <vt:lpstr>AUX_X00</vt:lpstr>
      <vt:lpstr>LISTA_DG</vt:lpstr>
      <vt:lpstr>PRJ_A00_100</vt:lpstr>
      <vt:lpstr>PRJ_A00_101</vt:lpstr>
      <vt:lpstr>PRJ_A00_103</vt:lpstr>
      <vt:lpstr>PRJ_A00_104</vt:lpstr>
      <vt:lpstr>PRJ_A00_137</vt:lpstr>
      <vt:lpstr>PRJ_A00_159</vt:lpstr>
      <vt:lpstr>PRJ_A00_163</vt:lpstr>
      <vt:lpstr>PRJ_A00_164</vt:lpstr>
      <vt:lpstr>PRJ_A02_102</vt:lpstr>
      <vt:lpstr>PRJ_B00_136</vt:lpstr>
      <vt:lpstr>PRJ_C01_110</vt:lpstr>
      <vt:lpstr>PRJ_C02_110</vt:lpstr>
      <vt:lpstr>PRJ_C03_110</vt:lpstr>
      <vt:lpstr>PRJ_C04_110</vt:lpstr>
      <vt:lpstr>PRJ_C05_110</vt:lpstr>
      <vt:lpstr>PRJ_C06_110</vt:lpstr>
      <vt:lpstr>PRJ_C07_110</vt:lpstr>
      <vt:lpstr>PRJ_C08_110</vt:lpstr>
      <vt:lpstr>PRJ_C09_110</vt:lpstr>
      <vt:lpstr>PRJ_D00_100</vt:lpstr>
      <vt:lpstr>PRJ_D00_108</vt:lpstr>
      <vt:lpstr>PRJ_D00_109</vt:lpstr>
      <vt:lpstr>PRJ_D00_114</vt:lpstr>
      <vt:lpstr>PRJ_E00_120</vt:lpstr>
      <vt:lpstr>PRJ_E00_121</vt:lpstr>
      <vt:lpstr>PRJ_E00_137</vt:lpstr>
      <vt:lpstr>PRJ_F00_123</vt:lpstr>
      <vt:lpstr>PRJ_G00_126</vt:lpstr>
      <vt:lpstr>PRJ_G00_129</vt:lpstr>
      <vt:lpstr>PRJ_G00_154</vt:lpstr>
      <vt:lpstr>PRJ_G00_160</vt:lpstr>
      <vt:lpstr>PRJ_H00_125</vt:lpstr>
      <vt:lpstr>PRJ_H00_127</vt:lpstr>
      <vt:lpstr>PRJ_H00_128</vt:lpstr>
      <vt:lpstr>PRJ_H00_145</vt:lpstr>
      <vt:lpstr>PRJ_H01_115</vt:lpstr>
      <vt:lpstr>PRJ_H01_156</vt:lpstr>
      <vt:lpstr>PRJ_H01_157</vt:lpstr>
      <vt:lpstr>PRJ_I00_142</vt:lpstr>
      <vt:lpstr>PRJ_J00_144</vt:lpstr>
      <vt:lpstr>PRJ_K00_122</vt:lpstr>
      <vt:lpstr>PRJ_K00_134</vt:lpstr>
      <vt:lpstr>PRJ_K00_135</vt:lpstr>
      <vt:lpstr>PRJ_K00_138</vt:lpstr>
      <vt:lpstr>PRJ_L00_115</vt:lpstr>
      <vt:lpstr>PRJ_L00_116</vt:lpstr>
      <vt:lpstr>PRJ_L00_118</vt:lpstr>
      <vt:lpstr>PRJ_L00_137</vt:lpstr>
      <vt:lpstr>PRJ_M00_155</vt:lpstr>
      <vt:lpstr>PRJ_N00_130</vt:lpstr>
      <vt:lpstr>PRJ_N00_131</vt:lpstr>
      <vt:lpstr>PRJ_N00_132</vt:lpstr>
      <vt:lpstr>PRJ_N00_140</vt:lpstr>
      <vt:lpstr>PRJ_O00_141</vt:lpstr>
      <vt:lpstr>PRJ_Q00_104</vt:lpstr>
      <vt:lpstr>PRJ_Q00_158</vt:lpstr>
      <vt:lpstr>PRJ_R00_133</vt:lpstr>
      <vt:lpstr>PRJ_R00_149</vt:lpstr>
      <vt:lpstr>PRJ_R00_150</vt:lpstr>
      <vt:lpstr>PRJ_T00_105</vt:lpstr>
      <vt:lpstr>PRJ_T00_106</vt:lpstr>
      <vt:lpstr>PRJ_V00_143</vt:lpstr>
      <vt:lpstr>PRJ_V00_152</vt:lpstr>
      <vt:lpstr>PRJ_X00_124</vt:lpstr>
      <vt:lpstr>VACIO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</dc:creator>
  <cp:lastModifiedBy>DE75 DE75</cp:lastModifiedBy>
  <cp:revision>0</cp:revision>
  <cp:lastPrinted>2026-04-08T18:50:23Z</cp:lastPrinted>
  <dcterms:created xsi:type="dcterms:W3CDTF">2022-04-18T22:45:09Z</dcterms:created>
  <dcterms:modified xsi:type="dcterms:W3CDTF">2026-04-09T18:53:31Z</dcterms:modified>
  <dc:language>en-US</dc:language>
</cp:coreProperties>
</file>